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" windowWidth="11580" windowHeight="6540" firstSheet="1" activeTab="1"/>
  </bookViews>
  <sheets>
    <sheet name="Einladung" sheetId="1" r:id="rId1"/>
    <sheet name="C-Jugend_akt" sheetId="2" r:id="rId2"/>
    <sheet name="D-Jugend" sheetId="3" r:id="rId3"/>
    <sheet name="E-Jugend" sheetId="4" r:id="rId4"/>
    <sheet name="F-Jugend_akt" sheetId="5" r:id="rId5"/>
    <sheet name="G-Jugend_akt" sheetId="6" r:id="rId6"/>
  </sheets>
  <definedNames>
    <definedName name="_xlnm.Print_Area" localSheetId="1">'C-Jugend_akt'!$A$1:$BE$83</definedName>
    <definedName name="_xlnm.Print_Area" localSheetId="2">'D-Jugend'!$A$1:$BE$99</definedName>
    <definedName name="_xlnm.Print_Area" localSheetId="0">'Einladung'!$A$1:$F$30</definedName>
    <definedName name="_xlnm.Print_Area" localSheetId="5">'G-Jugend_akt'!$A$2:$BE$103</definedName>
  </definedNames>
  <calcPr fullCalcOnLoad="1"/>
</workbook>
</file>

<file path=xl/sharedStrings.xml><?xml version="1.0" encoding="utf-8"?>
<sst xmlns="http://schemas.openxmlformats.org/spreadsheetml/2006/main" count="1181" uniqueCount="148">
  <si>
    <t>Die Fußballjugend des</t>
  </si>
  <si>
    <t>G-Junioren</t>
  </si>
  <si>
    <t>Kleinfeld</t>
  </si>
  <si>
    <t>ca. 09:30 -13:30 Uhr</t>
  </si>
  <si>
    <t>F-Junioren</t>
  </si>
  <si>
    <r>
      <t>E-Juniorinnen</t>
    </r>
    <r>
      <rPr>
        <sz val="10"/>
        <rFont val="Verdana"/>
        <family val="2"/>
      </rPr>
      <t xml:space="preserve"> </t>
    </r>
  </si>
  <si>
    <t>C-Juniorinnen</t>
  </si>
  <si>
    <t>B-Junioren</t>
  </si>
  <si>
    <t>Großfeld</t>
  </si>
  <si>
    <t>D-Junioren</t>
  </si>
  <si>
    <t>Team</t>
  </si>
  <si>
    <t>Ansprechpartner</t>
  </si>
  <si>
    <t>Platzgröße</t>
  </si>
  <si>
    <t>Uhrzeit</t>
  </si>
  <si>
    <t>Michael Regus 015153723794
(michael_regus70@web.de)</t>
  </si>
  <si>
    <t>ca. 14:00 -19:00 Uhr</t>
  </si>
  <si>
    <t>Olaf Treichel 01703868790
(otreichel@t-online.de)</t>
  </si>
  <si>
    <t>Programm am Samstag, 23.06.2012</t>
  </si>
  <si>
    <t>Programm Samstag, 16.06.2012</t>
  </si>
  <si>
    <t>E-Junioren</t>
  </si>
  <si>
    <t>C-Junioren</t>
  </si>
  <si>
    <t>Eine Tombola und Sonderaktionen runden das sportliche Programm ab.</t>
  </si>
  <si>
    <t>Wir wünschen allen Teams eine erfolgreiche Rückrunde und freuen uns auf ein Wiedersehen oder Kennenlernen auf dem Sportplatz in Haimar!</t>
  </si>
  <si>
    <t>Programm am Sonntag, 24.06.2012</t>
  </si>
  <si>
    <t>Olaf Heisterkamp 01637169799
(olaf_heisterkamp@web.de)</t>
  </si>
  <si>
    <t>lädt zum großen Sommerturnier</t>
  </si>
  <si>
    <t>ca. 10:00 -14:00 Uhr</t>
  </si>
  <si>
    <t>der Energieversorgung Sehnde ein!</t>
  </si>
  <si>
    <t>Lars Kummert 01755977609
(ansojolana@aol.de)</t>
  </si>
  <si>
    <t>Helmut Bernsee 015142660849 (h.bernsee@t-online.de)</t>
  </si>
  <si>
    <t>ca. 14:00 -18:30 Uhr</t>
  </si>
  <si>
    <t>Germania Grasdorf</t>
  </si>
  <si>
    <t xml:space="preserve">16er-16er
</t>
  </si>
  <si>
    <r>
      <t xml:space="preserve">=&gt; Das Startgeld beträgt 20 € (Kleinfeld) und 25 € (ab 9er D-Jugend)
      pro gemeldeter Mannschaft und wird voll ausgespielt.
=&gt; Je nach Starterfeld erhalten die drei oder vier Erstplatzierten Sachpreise, 
      der Turniersieger erhält zusätzlich einen Pokal.
=&gt; </t>
    </r>
    <r>
      <rPr>
        <b/>
        <sz val="10"/>
        <rFont val="Verdana"/>
        <family val="2"/>
      </rPr>
      <t>Anmeldungen</t>
    </r>
    <r>
      <rPr>
        <sz val="10"/>
        <rFont val="Verdana"/>
        <family val="2"/>
      </rPr>
      <t xml:space="preserve"> für die jeweiligen Jahrgänge bitte schriftlich bis zum 
      30. April an die Trainer der Mannschaften oder an das DFB- Postfach 
      des TSV Germania Haimar Dolgen senden. 
=&gt; Wir bitten alle angemeldeten Teams, dass Startgeld bis zum 14.05.2012 auf
      das Vereinskonto zu überweisen (Konto. Nr. 720 839 72 01; BLZ 251 933 31
      VoBa Lehrte Verwendungszweck: Sommerturnier</t>
    </r>
    <r>
      <rPr>
        <sz val="10"/>
        <color indexed="22"/>
        <rFont val="Verdana"/>
        <family val="2"/>
      </rPr>
      <t xml:space="preserve"> einschl. Jahrgang z. B. </t>
    </r>
    <r>
      <rPr>
        <sz val="10"/>
        <rFont val="Verdana"/>
        <family val="2"/>
      </rPr>
      <t xml:space="preserve">
      G-Jugend)</t>
    </r>
  </si>
  <si>
    <t>Jens Ebeling 015141239320
(ebeling.jens@gmx.de)</t>
  </si>
  <si>
    <t>JSV 02 Giesen</t>
  </si>
  <si>
    <t>TuSpo Lamspringe</t>
  </si>
  <si>
    <t>Burkhard Gärtner 015233807731
(burkh.gaertner@t-online.de)</t>
  </si>
  <si>
    <t>TSV Germania Haimar-Dolgen</t>
  </si>
  <si>
    <t>Logo</t>
  </si>
  <si>
    <t>Am</t>
  </si>
  <si>
    <t>, den</t>
  </si>
  <si>
    <t>Beginn:</t>
  </si>
  <si>
    <t>Uhr</t>
  </si>
  <si>
    <t>Spielzeit:</t>
  </si>
  <si>
    <t>1x</t>
  </si>
  <si>
    <t>x</t>
  </si>
  <si>
    <t>min</t>
  </si>
  <si>
    <t>Pause:</t>
  </si>
  <si>
    <t>I. Teilnehmende Mannschaften</t>
  </si>
  <si>
    <t>Gruppe A</t>
  </si>
  <si>
    <t>Gruppe B</t>
  </si>
  <si>
    <t>1.</t>
  </si>
  <si>
    <t>2.</t>
  </si>
  <si>
    <t>3.</t>
  </si>
  <si>
    <t>4.</t>
  </si>
  <si>
    <t>5.</t>
  </si>
  <si>
    <t>II. Spielplan Vorrunde</t>
  </si>
  <si>
    <t>Nr.</t>
  </si>
  <si>
    <t>Platz</t>
  </si>
  <si>
    <t>Grp.</t>
  </si>
  <si>
    <t>Beginn</t>
  </si>
  <si>
    <t>Spielpaarung</t>
  </si>
  <si>
    <t>Ergebnis</t>
  </si>
  <si>
    <t>Punkte</t>
  </si>
  <si>
    <t>A</t>
  </si>
  <si>
    <t>-</t>
  </si>
  <si>
    <t>:</t>
  </si>
  <si>
    <t>B</t>
  </si>
  <si>
    <t>III. Abschlußtabellen Vorrunde</t>
  </si>
  <si>
    <t>Pkt.</t>
  </si>
  <si>
    <t>Tore</t>
  </si>
  <si>
    <t>Diff.</t>
  </si>
  <si>
    <t>IV. Endrunde</t>
  </si>
  <si>
    <t>Spiel um Platz 9 und 10</t>
  </si>
  <si>
    <t>1. Kleines Halbfinale</t>
  </si>
  <si>
    <t>2. Kleines Halbfinale</t>
  </si>
  <si>
    <t>1.Halbfinale</t>
  </si>
  <si>
    <t>2.Halbfinale</t>
  </si>
  <si>
    <t>Spiel um Platz 7 und 8</t>
  </si>
  <si>
    <t>Verlierer 1. Kleines Halbfinale</t>
  </si>
  <si>
    <t>Verlierer 2. Kleines Halbfinale</t>
  </si>
  <si>
    <t>Spiel um Platz 5 und 6</t>
  </si>
  <si>
    <t>Sieger 1. Kleines Halbfinale</t>
  </si>
  <si>
    <t>Sieger 2. Kleines Halbfinale</t>
  </si>
  <si>
    <t>Spiel um Platz 3 und 4</t>
  </si>
  <si>
    <t>Verlierer 1. Halbfinale</t>
  </si>
  <si>
    <t>Verlierer 2. Halbfinale</t>
  </si>
  <si>
    <t>Endspiel</t>
  </si>
  <si>
    <t>Sieger 1. Halbfinale</t>
  </si>
  <si>
    <t>Sieger 2. Halbfinale</t>
  </si>
  <si>
    <t>V. Platzierungen</t>
  </si>
  <si>
    <t>6.</t>
  </si>
  <si>
    <t>7.</t>
  </si>
  <si>
    <t>8.</t>
  </si>
  <si>
    <t>9.</t>
  </si>
  <si>
    <t>10.</t>
  </si>
  <si>
    <t>Sommerturnier der Energieversorgung Sehnde</t>
  </si>
  <si>
    <t>Sonntag</t>
  </si>
  <si>
    <t>Gruppe 1</t>
  </si>
  <si>
    <t>Gruppe 2</t>
  </si>
  <si>
    <t>Fußballturnier für D-Jugend-Mannschaften</t>
  </si>
  <si>
    <t>Index</t>
  </si>
  <si>
    <t>Mannschaft</t>
  </si>
  <si>
    <t>Tore (+)</t>
  </si>
  <si>
    <t>Tore (-)</t>
  </si>
  <si>
    <t>Differenz</t>
  </si>
  <si>
    <t>Korrektur</t>
  </si>
  <si>
    <t>Auf der Sportanlage Haimar</t>
  </si>
  <si>
    <t>Schiri</t>
  </si>
  <si>
    <t>Fußballturnier für G-Jugend-Mannschaften</t>
  </si>
  <si>
    <t>S. Franke</t>
  </si>
  <si>
    <t>D. Wodke</t>
  </si>
  <si>
    <t>Ch. Becker</t>
  </si>
  <si>
    <t>D.Becker</t>
  </si>
  <si>
    <t>Samstag</t>
  </si>
  <si>
    <t>L. Fischer</t>
  </si>
  <si>
    <t>Fußballturnier für B-Jugend-Mannschaften</t>
  </si>
  <si>
    <t>4. Gruppe 1</t>
  </si>
  <si>
    <t>5. Gruppe 1</t>
  </si>
  <si>
    <t>3. Gruppe 1</t>
  </si>
  <si>
    <t>2. Gruppe 1</t>
  </si>
  <si>
    <t>1. Gruppe 1</t>
  </si>
  <si>
    <t>5. Gruppe 2</t>
  </si>
  <si>
    <t>4. Gruppe 2</t>
  </si>
  <si>
    <t>3. Gruppe 2</t>
  </si>
  <si>
    <t>2. Gruppe 2</t>
  </si>
  <si>
    <t>1. Gruppe 2</t>
  </si>
  <si>
    <t>M.Regus</t>
  </si>
  <si>
    <t>S. Vollmer</t>
  </si>
  <si>
    <t>O. Treichel</t>
  </si>
  <si>
    <t>C. Becker</t>
  </si>
  <si>
    <t>M. Regus</t>
  </si>
  <si>
    <t>D. Becker</t>
  </si>
  <si>
    <t>Fußballturnier für E-Jugend-Mannschaften</t>
  </si>
  <si>
    <t>Fußballturnier für F-Jugend-Mannschaften</t>
  </si>
  <si>
    <t>Ha. Bernsee</t>
  </si>
  <si>
    <t>A. Busch</t>
  </si>
  <si>
    <t>MTV Ilten</t>
  </si>
  <si>
    <t>Ha. Hernsee</t>
  </si>
  <si>
    <t>FT Braunschweig</t>
  </si>
  <si>
    <t xml:space="preserve">Sommerturnier </t>
  </si>
  <si>
    <t>SV Frielingen</t>
  </si>
  <si>
    <t>Basche United</t>
  </si>
  <si>
    <t>JFC AEB Hildesheim</t>
  </si>
  <si>
    <t>M. Fischer</t>
  </si>
  <si>
    <t>Alex Jahn</t>
  </si>
  <si>
    <t>TSV Haimar-Dolgen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</si>
</sst>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\ [$STD]_-;\-* #,##0\ [$STD]_-;_-* &quot;-&quot;\ [$STD]_-;_-@_-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[$-407]dddd\,\ d\.\ mmmm\ yyyy"/>
    <numFmt numFmtId="178" formatCode="[$-407]d/\ mmm/\ yy;@"/>
    <numFmt numFmtId="179" formatCode="0_ ;[Red]\-0\ "/>
    <numFmt numFmtId="180" formatCode="h:mm;@"/>
  </numFmts>
  <fonts count="73">
    <font>
      <sz val="10"/>
      <name val="Arial"/>
      <family val="0"/>
    </font>
    <font>
      <sz val="14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57"/>
      <name val="Verdana"/>
      <family val="2"/>
    </font>
    <font>
      <sz val="10"/>
      <color indexed="22"/>
      <name val="Verdana"/>
      <family val="2"/>
    </font>
    <font>
      <sz val="10"/>
      <color indexed="9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5"/>
      <name val="Comic Sans MS"/>
      <family val="4"/>
    </font>
    <font>
      <sz val="20"/>
      <name val="Comic Sans MS"/>
      <family val="4"/>
    </font>
    <font>
      <sz val="14"/>
      <name val="Comic Sans MS"/>
      <family val="4"/>
    </font>
    <font>
      <sz val="10"/>
      <color indexed="10"/>
      <name val="Arial"/>
      <family val="2"/>
    </font>
    <font>
      <sz val="18"/>
      <color indexed="10"/>
      <name val="Comic Sans MS"/>
      <family val="4"/>
    </font>
    <font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14"/>
      <color indexed="10"/>
      <name val="Arial"/>
      <family val="2"/>
    </font>
    <font>
      <b/>
      <u val="single"/>
      <sz val="12"/>
      <color indexed="9"/>
      <name val="Calibri"/>
      <family val="2"/>
    </font>
    <font>
      <b/>
      <sz val="12"/>
      <color indexed="9"/>
      <name val="Arial"/>
      <family val="2"/>
    </font>
    <font>
      <u val="single"/>
      <sz val="11"/>
      <color indexed="9"/>
      <name val="Calibri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color indexed="8"/>
      <name val="Arial"/>
      <family val="0"/>
    </font>
    <font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5" borderId="2" applyNumberFormat="0" applyAlignment="0" applyProtection="0"/>
    <xf numFmtId="0" fontId="5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9" fillId="26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1" borderId="9" applyNumberFormat="0" applyAlignment="0" applyProtection="0"/>
  </cellStyleXfs>
  <cellXfs count="4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32" borderId="0" xfId="0" applyFont="1" applyFill="1" applyAlignment="1">
      <alignment horizontal="left" vertical="center"/>
    </xf>
    <xf numFmtId="0" fontId="5" fillId="3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3" xfId="0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0" fillId="0" borderId="0" xfId="0" applyFont="1" applyAlignment="1">
      <alignment horizontal="right"/>
    </xf>
    <xf numFmtId="0" fontId="14" fillId="0" borderId="17" xfId="0" applyFont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8" fillId="0" borderId="22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5" fillId="0" borderId="23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2" fillId="0" borderId="0" xfId="0" applyFont="1" applyBorder="1" applyAlignment="1">
      <alignment/>
    </xf>
    <xf numFmtId="0" fontId="26" fillId="0" borderId="0" xfId="0" applyFont="1" applyBorder="1" applyAlignment="1" applyProtection="1">
      <alignment/>
      <protection hidden="1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 locked="0"/>
    </xf>
    <xf numFmtId="0" fontId="18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29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Continuous"/>
      <protection hidden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readingOrder="2"/>
    </xf>
    <xf numFmtId="0" fontId="3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9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left" vertical="center" shrinkToFit="1"/>
    </xf>
    <xf numFmtId="17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2" fillId="0" borderId="0" xfId="0" applyFont="1" applyAlignment="1" quotePrefix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3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left" vertical="center"/>
      <protection hidden="1"/>
    </xf>
    <xf numFmtId="0" fontId="5" fillId="0" borderId="25" xfId="0" applyFont="1" applyBorder="1" applyAlignment="1" applyProtection="1">
      <alignment horizontal="left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26" xfId="0" applyFont="1" applyBorder="1" applyAlignment="1" applyProtection="1">
      <alignment horizontal="left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18" fillId="0" borderId="2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5" fillId="0" borderId="28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left" vertical="center"/>
      <protection hidden="1"/>
    </xf>
    <xf numFmtId="0" fontId="5" fillId="0" borderId="29" xfId="0" applyFont="1" applyBorder="1" applyAlignment="1" applyProtection="1">
      <alignment horizontal="left" vertical="center"/>
      <protection hidden="1"/>
    </xf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80" fontId="0" fillId="0" borderId="30" xfId="0" applyNumberFormat="1" applyFont="1" applyFill="1" applyBorder="1" applyAlignment="1">
      <alignment horizontal="center" vertical="center"/>
    </xf>
    <xf numFmtId="180" fontId="0" fillId="0" borderId="23" xfId="0" applyNumberFormat="1" applyFont="1" applyFill="1" applyBorder="1" applyAlignment="1">
      <alignment horizontal="center" vertical="center"/>
    </xf>
    <xf numFmtId="180" fontId="0" fillId="0" borderId="31" xfId="0" applyNumberFormat="1" applyFont="1" applyFill="1" applyBorder="1" applyAlignment="1">
      <alignment horizontal="center" vertical="center"/>
    </xf>
    <xf numFmtId="180" fontId="0" fillId="0" borderId="32" xfId="0" applyNumberFormat="1" applyFont="1" applyFill="1" applyBorder="1" applyAlignment="1">
      <alignment horizontal="center" vertical="center"/>
    </xf>
    <xf numFmtId="180" fontId="0" fillId="0" borderId="22" xfId="0" applyNumberFormat="1" applyFont="1" applyFill="1" applyBorder="1" applyAlignment="1">
      <alignment horizontal="center" vertical="center"/>
    </xf>
    <xf numFmtId="180" fontId="0" fillId="0" borderId="33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18" fillId="0" borderId="24" xfId="0" applyFont="1" applyBorder="1" applyAlignment="1">
      <alignment horizontal="center"/>
    </xf>
    <xf numFmtId="0" fontId="16" fillId="4" borderId="34" xfId="0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/>
    </xf>
    <xf numFmtId="0" fontId="16" fillId="4" borderId="37" xfId="0" applyFont="1" applyFill="1" applyBorder="1" applyAlignment="1">
      <alignment horizontal="center" vertical="center"/>
    </xf>
    <xf numFmtId="0" fontId="16" fillId="4" borderId="36" xfId="0" applyFont="1" applyFill="1" applyBorder="1" applyAlignment="1" applyProtection="1">
      <alignment horizontal="center" vertical="center"/>
      <protection locked="0"/>
    </xf>
    <xf numFmtId="0" fontId="16" fillId="4" borderId="37" xfId="0" applyFont="1" applyFill="1" applyBorder="1" applyAlignment="1" applyProtection="1">
      <alignment horizontal="center" vertical="center"/>
      <protection locked="0"/>
    </xf>
    <xf numFmtId="0" fontId="16" fillId="4" borderId="38" xfId="0" applyFont="1" applyFill="1" applyBorder="1" applyAlignment="1" applyProtection="1">
      <alignment horizontal="center" vertical="center"/>
      <protection locked="0"/>
    </xf>
    <xf numFmtId="0" fontId="16" fillId="34" borderId="34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vertical="center"/>
    </xf>
    <xf numFmtId="0" fontId="16" fillId="34" borderId="36" xfId="0" applyFont="1" applyFill="1" applyBorder="1" applyAlignment="1">
      <alignment horizontal="center" vertical="center"/>
    </xf>
    <xf numFmtId="0" fontId="16" fillId="34" borderId="37" xfId="0" applyFont="1" applyFill="1" applyBorder="1" applyAlignment="1">
      <alignment horizontal="center" vertical="center"/>
    </xf>
    <xf numFmtId="0" fontId="16" fillId="34" borderId="36" xfId="0" applyFont="1" applyFill="1" applyBorder="1" applyAlignment="1" applyProtection="1">
      <alignment horizontal="center" vertical="center"/>
      <protection locked="0"/>
    </xf>
    <xf numFmtId="0" fontId="16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25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179" fontId="0" fillId="0" borderId="24" xfId="0" applyNumberFormat="1" applyBorder="1" applyAlignment="1">
      <alignment horizontal="center" vertical="center"/>
    </xf>
    <xf numFmtId="179" fontId="0" fillId="0" borderId="20" xfId="0" applyNumberFormat="1" applyBorder="1" applyAlignment="1">
      <alignment horizontal="center" vertical="center"/>
    </xf>
    <xf numFmtId="179" fontId="0" fillId="0" borderId="25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9" fontId="0" fillId="0" borderId="27" xfId="0" applyNumberFormat="1" applyBorder="1" applyAlignment="1">
      <alignment horizontal="center" vertical="center"/>
    </xf>
    <xf numFmtId="179" fontId="0" fillId="0" borderId="21" xfId="0" applyNumberFormat="1" applyBorder="1" applyAlignment="1">
      <alignment horizontal="center" vertical="center"/>
    </xf>
    <xf numFmtId="179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7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0" fontId="0" fillId="0" borderId="26" xfId="0" applyFont="1" applyBorder="1" applyAlignment="1">
      <alignment horizontal="left" vertical="center" shrinkToFit="1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9" fontId="0" fillId="0" borderId="28" xfId="0" applyNumberFormat="1" applyBorder="1" applyAlignment="1">
      <alignment horizontal="center" vertical="center"/>
    </xf>
    <xf numFmtId="179" fontId="0" fillId="0" borderId="19" xfId="0" applyNumberFormat="1" applyBorder="1" applyAlignment="1">
      <alignment horizontal="center" vertical="center"/>
    </xf>
    <xf numFmtId="179" fontId="0" fillId="0" borderId="29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29" xfId="0" applyFont="1" applyBorder="1" applyAlignment="1">
      <alignment horizontal="left" vertical="center" shrinkToFit="1"/>
    </xf>
    <xf numFmtId="0" fontId="16" fillId="35" borderId="34" xfId="0" applyFont="1" applyFill="1" applyBorder="1" applyAlignment="1">
      <alignment horizontal="center" vertical="center"/>
    </xf>
    <xf numFmtId="0" fontId="16" fillId="35" borderId="37" xfId="0" applyFont="1" applyFill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16" fillId="4" borderId="34" xfId="0" applyFont="1" applyFill="1" applyBorder="1" applyAlignment="1" applyProtection="1">
      <alignment horizontal="center" vertical="center"/>
      <protection locked="0"/>
    </xf>
    <xf numFmtId="0" fontId="16" fillId="34" borderId="34" xfId="0" applyFont="1" applyFill="1" applyBorder="1" applyAlignment="1" applyProtection="1">
      <alignment horizontal="center" vertical="center"/>
      <protection locked="0"/>
    </xf>
    <xf numFmtId="20" fontId="14" fillId="0" borderId="17" xfId="0" applyNumberFormat="1" applyFont="1" applyBorder="1" applyAlignment="1" applyProtection="1">
      <alignment horizontal="center"/>
      <protection locked="0"/>
    </xf>
    <xf numFmtId="0" fontId="14" fillId="0" borderId="17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45" fontId="14" fillId="0" borderId="17" xfId="0" applyNumberFormat="1" applyFont="1" applyBorder="1" applyAlignment="1" applyProtection="1">
      <alignment horizontal="center"/>
      <protection locked="0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20" fontId="0" fillId="0" borderId="46" xfId="0" applyNumberFormat="1" applyFont="1" applyFill="1" applyBorder="1" applyAlignment="1">
      <alignment horizontal="center" vertical="center"/>
    </xf>
    <xf numFmtId="20" fontId="0" fillId="0" borderId="22" xfId="0" applyNumberFormat="1" applyFont="1" applyFill="1" applyBorder="1" applyAlignment="1">
      <alignment horizontal="center" vertical="center"/>
    </xf>
    <xf numFmtId="20" fontId="0" fillId="0" borderId="45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left" vertical="center" shrinkToFit="1"/>
    </xf>
    <xf numFmtId="0" fontId="0" fillId="0" borderId="46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0" fillId="0" borderId="45" xfId="0" applyFont="1" applyFill="1" applyBorder="1" applyAlignment="1">
      <alignment horizontal="left" vertical="center" shrinkToFit="1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20" fontId="0" fillId="0" borderId="44" xfId="0" applyNumberFormat="1" applyFont="1" applyFill="1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20" fontId="0" fillId="0" borderId="43" xfId="0" applyNumberFormat="1" applyFont="1" applyFill="1" applyBorder="1" applyAlignment="1">
      <alignment horizontal="center" vertical="center"/>
    </xf>
    <xf numFmtId="0" fontId="18" fillId="0" borderId="28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>
      <alignment vertical="center"/>
    </xf>
    <xf numFmtId="0" fontId="16" fillId="35" borderId="36" xfId="0" applyFont="1" applyFill="1" applyBorder="1" applyAlignment="1">
      <alignment horizontal="center" vertical="center"/>
    </xf>
    <xf numFmtId="0" fontId="16" fillId="35" borderId="35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2" xfId="0" applyFont="1" applyBorder="1" applyAlignment="1" applyProtection="1">
      <alignment horizontal="left" shrinkToFit="1"/>
      <protection locked="0"/>
    </xf>
    <xf numFmtId="0" fontId="12" fillId="0" borderId="33" xfId="0" applyFont="1" applyBorder="1" applyAlignment="1" applyProtection="1">
      <alignment horizontal="left" shrinkToFit="1"/>
      <protection locked="0"/>
    </xf>
    <xf numFmtId="0" fontId="12" fillId="0" borderId="3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3" xfId="0" applyFont="1" applyBorder="1" applyAlignment="1" applyProtection="1">
      <alignment horizontal="left" shrinkToFit="1"/>
      <protection locked="0"/>
    </xf>
    <xf numFmtId="0" fontId="12" fillId="0" borderId="31" xfId="0" applyFont="1" applyBorder="1" applyAlignment="1" applyProtection="1">
      <alignment horizontal="left" shrinkToFit="1"/>
      <protection locked="0"/>
    </xf>
    <xf numFmtId="0" fontId="12" fillId="0" borderId="4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 applyProtection="1">
      <alignment horizontal="left" shrinkToFit="1"/>
      <protection locked="0"/>
    </xf>
    <xf numFmtId="0" fontId="12" fillId="0" borderId="48" xfId="0" applyFont="1" applyBorder="1" applyAlignment="1" applyProtection="1">
      <alignment horizontal="left" shrinkToFit="1"/>
      <protection locked="0"/>
    </xf>
    <xf numFmtId="0" fontId="14" fillId="35" borderId="34" xfId="0" applyFont="1" applyFill="1" applyBorder="1" applyAlignment="1">
      <alignment horizontal="center"/>
    </xf>
    <xf numFmtId="0" fontId="14" fillId="35" borderId="37" xfId="0" applyFont="1" applyFill="1" applyBorder="1" applyAlignment="1">
      <alignment horizontal="center"/>
    </xf>
    <xf numFmtId="0" fontId="14" fillId="35" borderId="38" xfId="0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27" fillId="0" borderId="0" xfId="0" applyNumberFormat="1" applyFont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15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20" fontId="0" fillId="0" borderId="40" xfId="0" applyNumberFormat="1" applyFont="1" applyFill="1" applyBorder="1" applyAlignment="1">
      <alignment horizontal="center" vertical="center"/>
    </xf>
    <xf numFmtId="20" fontId="0" fillId="0" borderId="20" xfId="0" applyNumberFormat="1" applyFont="1" applyFill="1" applyBorder="1" applyAlignment="1">
      <alignment horizontal="center" vertical="center"/>
    </xf>
    <xf numFmtId="20" fontId="0" fillId="0" borderId="39" xfId="0" applyNumberFormat="1" applyFont="1" applyFill="1" applyBorder="1" applyAlignment="1">
      <alignment horizontal="center" vertical="center"/>
    </xf>
    <xf numFmtId="0" fontId="18" fillId="0" borderId="25" xfId="0" applyFont="1" applyBorder="1" applyAlignment="1" applyProtection="1">
      <alignment vertical="center"/>
      <protection locked="0"/>
    </xf>
    <xf numFmtId="0" fontId="18" fillId="0" borderId="29" xfId="0" applyFont="1" applyBorder="1" applyAlignment="1" applyProtection="1">
      <alignment vertical="center"/>
      <protection locked="0"/>
    </xf>
    <xf numFmtId="0" fontId="18" fillId="0" borderId="49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18" fillId="0" borderId="50" xfId="0" applyFont="1" applyBorder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7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38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/>
      <protection locked="0"/>
    </xf>
    <xf numFmtId="0" fontId="16" fillId="4" borderId="35" xfId="0" applyFont="1" applyFill="1" applyBorder="1" applyAlignment="1" applyProtection="1">
      <alignment horizontal="center" vertical="center"/>
      <protection locked="0"/>
    </xf>
    <xf numFmtId="0" fontId="0" fillId="4" borderId="38" xfId="0" applyFill="1" applyBorder="1" applyAlignment="1" applyProtection="1">
      <alignment/>
      <protection locked="0"/>
    </xf>
    <xf numFmtId="0" fontId="16" fillId="4" borderId="51" xfId="0" applyFont="1" applyFill="1" applyBorder="1" applyAlignment="1">
      <alignment horizontal="center" vertical="center"/>
    </xf>
    <xf numFmtId="0" fontId="16" fillId="4" borderId="52" xfId="0" applyFont="1" applyFill="1" applyBorder="1" applyAlignment="1">
      <alignment horizontal="center" vertical="center"/>
    </xf>
    <xf numFmtId="0" fontId="16" fillId="34" borderId="35" xfId="0" applyFont="1" applyFill="1" applyBorder="1" applyAlignment="1" applyProtection="1">
      <alignment horizontal="center" vertical="center"/>
      <protection locked="0"/>
    </xf>
    <xf numFmtId="20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 applyProtection="1">
      <alignment horizontal="center"/>
      <protection locked="0"/>
    </xf>
    <xf numFmtId="45" fontId="14" fillId="0" borderId="17" xfId="0" applyNumberFormat="1" applyFont="1" applyBorder="1" applyAlignment="1">
      <alignment horizontal="center"/>
    </xf>
    <xf numFmtId="179" fontId="0" fillId="0" borderId="53" xfId="0" applyNumberFormat="1" applyBorder="1" applyAlignment="1">
      <alignment horizontal="center" vertical="center"/>
    </xf>
    <xf numFmtId="179" fontId="0" fillId="0" borderId="54" xfId="0" applyNumberFormat="1" applyBorder="1" applyAlignment="1">
      <alignment horizontal="center" vertical="center"/>
    </xf>
    <xf numFmtId="179" fontId="0" fillId="0" borderId="55" xfId="0" applyNumberFormat="1" applyBorder="1" applyAlignment="1">
      <alignment horizontal="center" vertical="center"/>
    </xf>
    <xf numFmtId="0" fontId="0" fillId="0" borderId="39" xfId="0" applyBorder="1" applyAlignment="1">
      <alignment horizontal="left" vertical="center" shrinkToFit="1"/>
    </xf>
    <xf numFmtId="0" fontId="0" fillId="0" borderId="54" xfId="0" applyBorder="1" applyAlignment="1">
      <alignment horizontal="left" vertical="center" shrinkToFi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6" fillId="34" borderId="51" xfId="0" applyFont="1" applyFill="1" applyBorder="1" applyAlignment="1">
      <alignment horizontal="center" vertical="center"/>
    </xf>
    <xf numFmtId="0" fontId="16" fillId="34" borderId="5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6" xfId="0" applyFont="1" applyBorder="1" applyAlignment="1">
      <alignment horizontal="left" vertical="center" shrinkToFit="1"/>
    </xf>
    <xf numFmtId="0" fontId="0" fillId="0" borderId="57" xfId="0" applyFont="1" applyBorder="1" applyAlignment="1">
      <alignment horizontal="left" vertical="center" shrinkToFit="1"/>
    </xf>
    <xf numFmtId="0" fontId="0" fillId="0" borderId="46" xfId="0" applyFont="1" applyBorder="1" applyAlignment="1">
      <alignment horizontal="left" vertical="center" shrinkToFi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79" fontId="0" fillId="0" borderId="56" xfId="0" applyNumberFormat="1" applyBorder="1" applyAlignment="1">
      <alignment horizontal="center" vertical="center"/>
    </xf>
    <xf numFmtId="179" fontId="0" fillId="0" borderId="57" xfId="0" applyNumberFormat="1" applyBorder="1" applyAlignment="1">
      <alignment horizontal="center" vertical="center"/>
    </xf>
    <xf numFmtId="179" fontId="0" fillId="0" borderId="58" xfId="0" applyNumberFormat="1" applyBorder="1" applyAlignment="1">
      <alignment horizontal="center" vertical="center"/>
    </xf>
    <xf numFmtId="179" fontId="0" fillId="0" borderId="59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79" fontId="0" fillId="0" borderId="60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5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Font="1" applyBorder="1" applyAlignment="1">
      <alignment horizontal="left" vertical="center" shrinkToFit="1"/>
    </xf>
    <xf numFmtId="0" fontId="0" fillId="0" borderId="62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left" vertical="center" shrinkToFi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79" fontId="0" fillId="0" borderId="64" xfId="0" applyNumberFormat="1" applyBorder="1" applyAlignment="1">
      <alignment horizontal="center" vertical="center"/>
    </xf>
    <xf numFmtId="179" fontId="0" fillId="0" borderId="65" xfId="0" applyNumberFormat="1" applyBorder="1" applyAlignment="1">
      <alignment horizontal="center" vertical="center"/>
    </xf>
    <xf numFmtId="179" fontId="0" fillId="0" borderId="66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9" fontId="0" fillId="0" borderId="67" xfId="0" applyNumberFormat="1" applyBorder="1" applyAlignment="1">
      <alignment horizontal="center" vertical="center"/>
    </xf>
    <xf numFmtId="179" fontId="0" fillId="0" borderId="68" xfId="0" applyNumberFormat="1" applyBorder="1" applyAlignment="1">
      <alignment horizontal="center" vertical="center"/>
    </xf>
    <xf numFmtId="179" fontId="0" fillId="0" borderId="69" xfId="0" applyNumberFormat="1" applyBorder="1" applyAlignment="1">
      <alignment horizontal="center" vertical="center"/>
    </xf>
    <xf numFmtId="0" fontId="0" fillId="0" borderId="67" xfId="0" applyFont="1" applyBorder="1" applyAlignment="1">
      <alignment horizontal="left" vertical="center" shrinkToFit="1"/>
    </xf>
    <xf numFmtId="0" fontId="0" fillId="0" borderId="68" xfId="0" applyFont="1" applyBorder="1" applyAlignment="1">
      <alignment horizontal="left" vertical="center" shrinkToFit="1"/>
    </xf>
    <xf numFmtId="0" fontId="0" fillId="0" borderId="70" xfId="0" applyFont="1" applyBorder="1" applyAlignment="1">
      <alignment horizontal="left" vertical="center" shrinkToFit="1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9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42" xfId="0" applyFont="1" applyBorder="1" applyAlignment="1">
      <alignment horizontal="left" vertical="center" shrinkToFi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5" xfId="0" applyBorder="1" applyAlignment="1">
      <alignment horizontal="left" vertical="center" shrinkToFit="1"/>
    </xf>
    <xf numFmtId="0" fontId="0" fillId="0" borderId="71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20" fontId="0" fillId="0" borderId="57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20" fontId="0" fillId="0" borderId="73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12" fillId="0" borderId="32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2" xfId="0" applyFont="1" applyBorder="1" applyAlignment="1" applyProtection="1">
      <alignment horizontal="left" shrinkToFit="1"/>
      <protection locked="0"/>
    </xf>
    <xf numFmtId="0" fontId="12" fillId="0" borderId="33" xfId="0" applyFont="1" applyBorder="1" applyAlignment="1" applyProtection="1">
      <alignment horizontal="left" shrinkToFit="1"/>
      <protection locked="0"/>
    </xf>
    <xf numFmtId="0" fontId="16" fillId="35" borderId="51" xfId="0" applyFont="1" applyFill="1" applyBorder="1" applyAlignment="1">
      <alignment horizontal="center" vertical="center"/>
    </xf>
    <xf numFmtId="0" fontId="16" fillId="35" borderId="52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 applyProtection="1">
      <alignment horizontal="left" shrinkToFit="1"/>
      <protection locked="0"/>
    </xf>
    <xf numFmtId="0" fontId="12" fillId="0" borderId="48" xfId="0" applyFont="1" applyBorder="1" applyAlignment="1" applyProtection="1">
      <alignment horizontal="left" shrinkToFit="1"/>
      <protection locked="0"/>
    </xf>
    <xf numFmtId="0" fontId="12" fillId="0" borderId="3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3" xfId="0" applyFont="1" applyBorder="1" applyAlignment="1" applyProtection="1">
      <alignment horizontal="left" shrinkToFit="1"/>
      <protection locked="0"/>
    </xf>
    <xf numFmtId="0" fontId="12" fillId="0" borderId="31" xfId="0" applyFont="1" applyBorder="1" applyAlignment="1" applyProtection="1">
      <alignment horizontal="left" shrinkToFit="1"/>
      <protection locked="0"/>
    </xf>
    <xf numFmtId="0" fontId="14" fillId="35" borderId="37" xfId="0" applyFont="1" applyFill="1" applyBorder="1" applyAlignment="1">
      <alignment horizontal="center"/>
    </xf>
    <xf numFmtId="0" fontId="14" fillId="35" borderId="38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30" xfId="0" applyFont="1" applyFill="1" applyBorder="1" applyAlignment="1" applyProtection="1">
      <alignment horizontal="left" vertical="center"/>
      <protection locked="0"/>
    </xf>
    <xf numFmtId="0" fontId="0" fillId="0" borderId="23" xfId="0" applyFont="1" applyFill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32" xfId="0" applyFont="1" applyFill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/>
      <protection locked="0"/>
    </xf>
    <xf numFmtId="20" fontId="0" fillId="0" borderId="54" xfId="0" applyNumberFormat="1" applyFont="1" applyFill="1" applyBorder="1" applyAlignment="1">
      <alignment horizontal="center" vertical="center"/>
    </xf>
    <xf numFmtId="0" fontId="0" fillId="0" borderId="53" xfId="0" applyFont="1" applyBorder="1" applyAlignment="1">
      <alignment horizontal="left" vertical="center" shrinkToFit="1"/>
    </xf>
    <xf numFmtId="0" fontId="0" fillId="0" borderId="54" xfId="0" applyFont="1" applyBorder="1" applyAlignment="1">
      <alignment horizontal="left" vertical="center" shrinkToFit="1"/>
    </xf>
    <xf numFmtId="0" fontId="0" fillId="0" borderId="40" xfId="0" applyFont="1" applyBorder="1" applyAlignment="1">
      <alignment horizontal="left" vertical="center" shrinkToFit="1"/>
    </xf>
    <xf numFmtId="0" fontId="16" fillId="36" borderId="51" xfId="0" applyFont="1" applyFill="1" applyBorder="1" applyAlignment="1">
      <alignment horizontal="center" vertical="center"/>
    </xf>
    <xf numFmtId="0" fontId="16" fillId="36" borderId="52" xfId="0" applyFont="1" applyFill="1" applyBorder="1" applyAlignment="1">
      <alignment horizontal="center" vertical="center"/>
    </xf>
    <xf numFmtId="0" fontId="16" fillId="36" borderId="36" xfId="0" applyFont="1" applyFill="1" applyBorder="1" applyAlignment="1">
      <alignment horizontal="center" vertical="center"/>
    </xf>
    <xf numFmtId="0" fontId="16" fillId="36" borderId="37" xfId="0" applyFont="1" applyFill="1" applyBorder="1" applyAlignment="1">
      <alignment horizontal="center" vertical="center"/>
    </xf>
    <xf numFmtId="0" fontId="16" fillId="36" borderId="35" xfId="0" applyFont="1" applyFill="1" applyBorder="1" applyAlignment="1">
      <alignment horizontal="center" vertical="center"/>
    </xf>
    <xf numFmtId="0" fontId="16" fillId="36" borderId="34" xfId="0" applyFont="1" applyFill="1" applyBorder="1" applyAlignment="1" applyProtection="1">
      <alignment horizontal="center" vertical="center"/>
      <protection locked="0"/>
    </xf>
    <xf numFmtId="0" fontId="16" fillId="36" borderId="37" xfId="0" applyFont="1" applyFill="1" applyBorder="1" applyAlignment="1" applyProtection="1">
      <alignment horizontal="center" vertical="center"/>
      <protection locked="0"/>
    </xf>
    <xf numFmtId="0" fontId="16" fillId="36" borderId="36" xfId="0" applyFont="1" applyFill="1" applyBorder="1" applyAlignment="1" applyProtection="1">
      <alignment horizontal="center" vertical="center"/>
      <protection locked="0"/>
    </xf>
    <xf numFmtId="0" fontId="16" fillId="36" borderId="35" xfId="0" applyFont="1" applyFill="1" applyBorder="1" applyAlignment="1" applyProtection="1">
      <alignment horizontal="center" vertical="center"/>
      <protection locked="0"/>
    </xf>
    <xf numFmtId="0" fontId="0" fillId="0" borderId="47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0</xdr:row>
      <xdr:rowOff>85725</xdr:rowOff>
    </xdr:from>
    <xdr:to>
      <xdr:col>4</xdr:col>
      <xdr:colOff>971550</xdr:colOff>
      <xdr:row>2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85725"/>
          <a:ext cx="838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2</xdr:row>
      <xdr:rowOff>76200</xdr:rowOff>
    </xdr:from>
    <xdr:to>
      <xdr:col>10</xdr:col>
      <xdr:colOff>123825</xdr:colOff>
      <xdr:row>3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33375" y="704850"/>
          <a:ext cx="6181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TSV Germania Haimar/Dolgen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e.V.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28575</xdr:colOff>
      <xdr:row>1</xdr:row>
      <xdr:rowOff>28575</xdr:rowOff>
    </xdr:from>
    <xdr:to>
      <xdr:col>54</xdr:col>
      <xdr:colOff>95250</xdr:colOff>
      <xdr:row>7</xdr:row>
      <xdr:rowOff>180975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23825"/>
          <a:ext cx="143827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95250</xdr:rowOff>
    </xdr:from>
    <xdr:to>
      <xdr:col>9</xdr:col>
      <xdr:colOff>76200</xdr:colOff>
      <xdr:row>47</xdr:row>
      <xdr:rowOff>66675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067675"/>
          <a:ext cx="8763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0</xdr:colOff>
      <xdr:row>69</xdr:row>
      <xdr:rowOff>95250</xdr:rowOff>
    </xdr:from>
    <xdr:to>
      <xdr:col>9</xdr:col>
      <xdr:colOff>76200</xdr:colOff>
      <xdr:row>72</xdr:row>
      <xdr:rowOff>66675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573000"/>
          <a:ext cx="8763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28575</xdr:colOff>
      <xdr:row>1</xdr:row>
      <xdr:rowOff>28575</xdr:rowOff>
    </xdr:from>
    <xdr:to>
      <xdr:col>54</xdr:col>
      <xdr:colOff>95250</xdr:colOff>
      <xdr:row>7</xdr:row>
      <xdr:rowOff>180975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23825"/>
          <a:ext cx="143827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0</xdr:colOff>
      <xdr:row>54</xdr:row>
      <xdr:rowOff>95250</xdr:rowOff>
    </xdr:from>
    <xdr:to>
      <xdr:col>9</xdr:col>
      <xdr:colOff>76200</xdr:colOff>
      <xdr:row>57</xdr:row>
      <xdr:rowOff>66675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248900"/>
          <a:ext cx="8763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0</xdr:colOff>
      <xdr:row>83</xdr:row>
      <xdr:rowOff>95250</xdr:rowOff>
    </xdr:from>
    <xdr:to>
      <xdr:col>9</xdr:col>
      <xdr:colOff>76200</xdr:colOff>
      <xdr:row>86</xdr:row>
      <xdr:rowOff>66675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5573375"/>
          <a:ext cx="8763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28575</xdr:colOff>
      <xdr:row>1</xdr:row>
      <xdr:rowOff>28575</xdr:rowOff>
    </xdr:from>
    <xdr:to>
      <xdr:col>54</xdr:col>
      <xdr:colOff>95250</xdr:colOff>
      <xdr:row>7</xdr:row>
      <xdr:rowOff>180975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23825"/>
          <a:ext cx="143827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0</xdr:colOff>
      <xdr:row>54</xdr:row>
      <xdr:rowOff>95250</xdr:rowOff>
    </xdr:from>
    <xdr:to>
      <xdr:col>9</xdr:col>
      <xdr:colOff>76200</xdr:colOff>
      <xdr:row>57</xdr:row>
      <xdr:rowOff>66675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248900"/>
          <a:ext cx="8763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0</xdr:colOff>
      <xdr:row>83</xdr:row>
      <xdr:rowOff>95250</xdr:rowOff>
    </xdr:from>
    <xdr:to>
      <xdr:col>9</xdr:col>
      <xdr:colOff>76200</xdr:colOff>
      <xdr:row>86</xdr:row>
      <xdr:rowOff>66675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5573375"/>
          <a:ext cx="8763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28575</xdr:colOff>
      <xdr:row>1</xdr:row>
      <xdr:rowOff>28575</xdr:rowOff>
    </xdr:from>
    <xdr:to>
      <xdr:col>54</xdr:col>
      <xdr:colOff>95250</xdr:colOff>
      <xdr:row>7</xdr:row>
      <xdr:rowOff>180975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23825"/>
          <a:ext cx="143827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0</xdr:colOff>
      <xdr:row>54</xdr:row>
      <xdr:rowOff>95250</xdr:rowOff>
    </xdr:from>
    <xdr:to>
      <xdr:col>9</xdr:col>
      <xdr:colOff>76200</xdr:colOff>
      <xdr:row>57</xdr:row>
      <xdr:rowOff>66675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248900"/>
          <a:ext cx="8763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0</xdr:colOff>
      <xdr:row>83</xdr:row>
      <xdr:rowOff>95250</xdr:rowOff>
    </xdr:from>
    <xdr:to>
      <xdr:col>9</xdr:col>
      <xdr:colOff>76200</xdr:colOff>
      <xdr:row>86</xdr:row>
      <xdr:rowOff>66675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5573375"/>
          <a:ext cx="8763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28575</xdr:colOff>
      <xdr:row>1</xdr:row>
      <xdr:rowOff>28575</xdr:rowOff>
    </xdr:from>
    <xdr:to>
      <xdr:col>54</xdr:col>
      <xdr:colOff>95250</xdr:colOff>
      <xdr:row>7</xdr:row>
      <xdr:rowOff>180975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23825"/>
          <a:ext cx="143827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95250</xdr:rowOff>
    </xdr:from>
    <xdr:to>
      <xdr:col>9</xdr:col>
      <xdr:colOff>76200</xdr:colOff>
      <xdr:row>50</xdr:row>
      <xdr:rowOff>66675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753475"/>
          <a:ext cx="8763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0</xdr:colOff>
      <xdr:row>88</xdr:row>
      <xdr:rowOff>95250</xdr:rowOff>
    </xdr:from>
    <xdr:to>
      <xdr:col>9</xdr:col>
      <xdr:colOff>76200</xdr:colOff>
      <xdr:row>91</xdr:row>
      <xdr:rowOff>66675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011525"/>
          <a:ext cx="8763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0"/>
  <sheetViews>
    <sheetView showGridLines="0" zoomScalePageLayoutView="0" workbookViewId="0" topLeftCell="A1">
      <selection activeCell="K22" sqref="K22"/>
    </sheetView>
  </sheetViews>
  <sheetFormatPr defaultColWidth="11.421875" defaultRowHeight="12.75"/>
  <cols>
    <col min="1" max="1" width="1.7109375" style="3" customWidth="1"/>
    <col min="2" max="2" width="16.140625" style="3" customWidth="1"/>
    <col min="3" max="3" width="29.00390625" style="3" customWidth="1"/>
    <col min="4" max="4" width="11.421875" style="3" customWidth="1"/>
    <col min="5" max="5" width="22.57421875" style="3" customWidth="1"/>
    <col min="6" max="46" width="3.00390625" style="3" bestFit="1" customWidth="1"/>
    <col min="47" max="16384" width="11.421875" style="3" customWidth="1"/>
  </cols>
  <sheetData>
    <row r="1" spans="2:46" ht="24.75" customHeight="1"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3:46" ht="24.75" customHeight="1">
      <c r="C2" s="4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2:46" ht="38.25" customHeight="1"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2:46" s="5" customFormat="1" ht="24.75" customHeight="1">
      <c r="B4" s="21"/>
      <c r="C4" s="22" t="s">
        <v>25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2:46" s="5" customFormat="1" ht="24.75" customHeight="1">
      <c r="B5" s="23"/>
      <c r="C5" s="24" t="s">
        <v>27</v>
      </c>
      <c r="D5" s="25"/>
      <c r="E5" s="25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2:46" ht="7.5" customHeight="1">
      <c r="B6" s="2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2:46" s="5" customFormat="1" ht="24.75" customHeight="1">
      <c r="B7" s="8" t="s">
        <v>18</v>
      </c>
      <c r="C7" s="8"/>
      <c r="D7" s="9"/>
      <c r="E7" s="9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2:46" s="13" customFormat="1" ht="6.75" customHeight="1">
      <c r="B8" s="10"/>
      <c r="C8" s="10"/>
      <c r="D8" s="11"/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</row>
    <row r="9" spans="2:46" s="5" customFormat="1" ht="24.75" customHeight="1">
      <c r="B9" s="18" t="s">
        <v>10</v>
      </c>
      <c r="C9" s="18" t="s">
        <v>11</v>
      </c>
      <c r="D9" s="19" t="s">
        <v>12</v>
      </c>
      <c r="E9" s="19" t="s">
        <v>13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2:46" s="13" customFormat="1" ht="6.75" customHeight="1">
      <c r="B10" s="10"/>
      <c r="C10" s="10"/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</row>
    <row r="11" spans="2:46" ht="30" customHeight="1">
      <c r="B11" s="14" t="s">
        <v>5</v>
      </c>
      <c r="C11" s="27" t="s">
        <v>37</v>
      </c>
      <c r="D11" s="16" t="s">
        <v>2</v>
      </c>
      <c r="E11" s="17" t="s">
        <v>3</v>
      </c>
      <c r="F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2:46" ht="30" customHeight="1">
      <c r="B12" s="14" t="s">
        <v>6</v>
      </c>
      <c r="C12" s="15" t="s">
        <v>29</v>
      </c>
      <c r="D12" s="16" t="s">
        <v>2</v>
      </c>
      <c r="E12" s="17" t="s">
        <v>30</v>
      </c>
      <c r="F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s="13" customFormat="1" ht="6.75" customHeight="1">
      <c r="B13" s="10"/>
      <c r="C13" s="10"/>
      <c r="D13" s="11"/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</row>
    <row r="14" spans="2:46" s="5" customFormat="1" ht="24.75" customHeight="1">
      <c r="B14" s="8" t="s">
        <v>17</v>
      </c>
      <c r="C14" s="8"/>
      <c r="D14" s="9"/>
      <c r="E14" s="9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2:46" s="13" customFormat="1" ht="6.75" customHeight="1">
      <c r="B15" s="10"/>
      <c r="C15" s="10"/>
      <c r="D15" s="11"/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</row>
    <row r="16" spans="2:46" ht="30" customHeight="1">
      <c r="B16" s="14" t="s">
        <v>1</v>
      </c>
      <c r="C16" s="15" t="s">
        <v>28</v>
      </c>
      <c r="D16" s="16" t="s">
        <v>2</v>
      </c>
      <c r="E16" s="17" t="s">
        <v>3</v>
      </c>
      <c r="F16" s="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2:46" ht="30" customHeight="1">
      <c r="B17" s="14" t="s">
        <v>4</v>
      </c>
      <c r="C17" s="15" t="s">
        <v>14</v>
      </c>
      <c r="D17" s="16" t="s">
        <v>2</v>
      </c>
      <c r="E17" s="17" t="s">
        <v>15</v>
      </c>
      <c r="F17" s="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2:46" ht="30" customHeight="1">
      <c r="B18" s="14" t="s">
        <v>7</v>
      </c>
      <c r="C18" s="27" t="s">
        <v>34</v>
      </c>
      <c r="D18" s="16" t="s">
        <v>8</v>
      </c>
      <c r="E18" s="17" t="s">
        <v>15</v>
      </c>
      <c r="F18" s="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2:46" ht="30" customHeight="1">
      <c r="B19" s="14" t="s">
        <v>9</v>
      </c>
      <c r="C19" s="15" t="s">
        <v>16</v>
      </c>
      <c r="D19" s="20" t="s">
        <v>32</v>
      </c>
      <c r="E19" s="17" t="s">
        <v>3</v>
      </c>
      <c r="F19" s="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2:46" s="13" customFormat="1" ht="6.75" customHeight="1">
      <c r="B20" s="10"/>
      <c r="C20" s="10"/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</row>
    <row r="21" spans="2:46" s="5" customFormat="1" ht="24.75" customHeight="1">
      <c r="B21" s="8" t="s">
        <v>23</v>
      </c>
      <c r="C21" s="8"/>
      <c r="D21" s="9"/>
      <c r="E21" s="9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2:46" s="13" customFormat="1" ht="6.75" customHeight="1">
      <c r="B22" s="10"/>
      <c r="C22" s="10"/>
      <c r="D22" s="11"/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</row>
    <row r="23" spans="2:46" ht="30" customHeight="1">
      <c r="B23" s="14" t="s">
        <v>19</v>
      </c>
      <c r="C23" s="26" t="s">
        <v>29</v>
      </c>
      <c r="D23" s="16" t="s">
        <v>2</v>
      </c>
      <c r="E23" s="17" t="s">
        <v>26</v>
      </c>
      <c r="F23" s="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2:46" ht="30" customHeight="1">
      <c r="B24" s="14" t="s">
        <v>20</v>
      </c>
      <c r="C24" s="15" t="s">
        <v>24</v>
      </c>
      <c r="D24" s="16" t="s">
        <v>8</v>
      </c>
      <c r="E24" s="17" t="s">
        <v>26</v>
      </c>
      <c r="F24" s="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2:46" s="13" customFormat="1" ht="6.75" customHeight="1">
      <c r="B25" s="10"/>
      <c r="C25" s="10"/>
      <c r="D25" s="11"/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</row>
    <row r="26" spans="2:7" ht="147" customHeight="1">
      <c r="B26" s="131" t="s">
        <v>33</v>
      </c>
      <c r="C26" s="132"/>
      <c r="D26" s="132"/>
      <c r="E26" s="132"/>
      <c r="F26"/>
      <c r="G26"/>
    </row>
    <row r="27" spans="2:7" ht="6" customHeight="1">
      <c r="B27" s="6"/>
      <c r="C27"/>
      <c r="D27"/>
      <c r="E27"/>
      <c r="F27"/>
      <c r="G27"/>
    </row>
    <row r="28" spans="2:46" s="5" customFormat="1" ht="45" customHeight="1">
      <c r="B28" s="133" t="s">
        <v>21</v>
      </c>
      <c r="C28" s="133"/>
      <c r="D28" s="133"/>
      <c r="E28" s="13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2:7" ht="6.75" customHeight="1">
      <c r="B29" s="6"/>
      <c r="C29"/>
      <c r="D29"/>
      <c r="E29"/>
      <c r="F29"/>
      <c r="G29"/>
    </row>
    <row r="30" spans="2:7" ht="30.75" customHeight="1">
      <c r="B30" s="134" t="s">
        <v>22</v>
      </c>
      <c r="C30" s="134"/>
      <c r="D30" s="134"/>
      <c r="E30" s="134"/>
      <c r="F30"/>
      <c r="G30"/>
    </row>
  </sheetData>
  <sheetProtection/>
  <mergeCells count="3">
    <mergeCell ref="B26:E26"/>
    <mergeCell ref="B28:E28"/>
    <mergeCell ref="B30:E30"/>
  </mergeCells>
  <printOptions horizontalCentered="1" verticalCentered="1"/>
  <pageMargins left="0.2755905511811024" right="0.15748031496062992" top="0.11811023622047245" bottom="0.3937007874015748" header="0.2755905511811024" footer="0.5118110236220472"/>
  <pageSetup horizontalDpi="300" verticalDpi="3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N83"/>
  <sheetViews>
    <sheetView tabSelected="1" zoomScalePageLayoutView="0" workbookViewId="0" topLeftCell="A13">
      <selection activeCell="X10" sqref="X10:AB10"/>
    </sheetView>
  </sheetViews>
  <sheetFormatPr defaultColWidth="1.7109375" defaultRowHeight="12.75"/>
  <cols>
    <col min="1" max="55" width="1.7109375" style="0" customWidth="1"/>
    <col min="56" max="56" width="5.7109375" style="70" customWidth="1"/>
    <col min="57" max="57" width="1.7109375" style="32" customWidth="1"/>
    <col min="58" max="60" width="1.7109375" style="92" customWidth="1"/>
    <col min="61" max="61" width="10.7109375" style="92" customWidth="1"/>
    <col min="62" max="62" width="20.7109375" style="92" customWidth="1"/>
    <col min="63" max="67" width="10.7109375" style="92" customWidth="1"/>
    <col min="68" max="68" width="1.7109375" style="92" customWidth="1"/>
    <col min="69" max="69" width="10.7109375" style="92" customWidth="1"/>
    <col min="70" max="70" width="20.7109375" style="92" customWidth="1"/>
    <col min="71" max="75" width="10.7109375" style="92" customWidth="1"/>
    <col min="76" max="82" width="1.7109375" style="72" customWidth="1"/>
    <col min="83" max="85" width="1.7109375" style="70" customWidth="1"/>
    <col min="86" max="117" width="1.7109375" style="32" customWidth="1"/>
    <col min="118" max="118" width="1.7109375" style="90" customWidth="1"/>
  </cols>
  <sheetData>
    <row r="1" ht="7.5" customHeight="1"/>
    <row r="2" spans="1:55" ht="30">
      <c r="A2" s="293" t="s">
        <v>38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4"/>
      <c r="AQ2" s="29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0"/>
    </row>
    <row r="3" spans="1:117" s="37" customFormat="1" ht="27">
      <c r="A3" s="295" t="s">
        <v>141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6"/>
      <c r="AQ3" s="34"/>
      <c r="AR3" s="35"/>
      <c r="AS3" s="35"/>
      <c r="AT3" s="35" t="s">
        <v>39</v>
      </c>
      <c r="AU3" s="35"/>
      <c r="AV3" s="35"/>
      <c r="AW3" s="35"/>
      <c r="AX3" s="35"/>
      <c r="AY3" s="35"/>
      <c r="AZ3" s="35"/>
      <c r="BA3" s="35"/>
      <c r="BB3" s="35"/>
      <c r="BC3" s="36"/>
      <c r="BD3" s="73"/>
      <c r="BE3" s="38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74"/>
      <c r="BY3" s="74"/>
      <c r="BZ3" s="74"/>
      <c r="CA3" s="74"/>
      <c r="CB3" s="74"/>
      <c r="CC3" s="74"/>
      <c r="CD3" s="74"/>
      <c r="CE3" s="73"/>
      <c r="CF3" s="73"/>
      <c r="CG3" s="73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</row>
    <row r="4" spans="1:117" s="42" customFormat="1" ht="15">
      <c r="A4" s="297" t="s">
        <v>117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8"/>
      <c r="AQ4" s="39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1"/>
      <c r="BD4" s="75"/>
      <c r="BE4" s="43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76"/>
      <c r="BY4" s="76"/>
      <c r="BZ4" s="76"/>
      <c r="CA4" s="76"/>
      <c r="CB4" s="76"/>
      <c r="CC4" s="76"/>
      <c r="CD4" s="76"/>
      <c r="CE4" s="75"/>
      <c r="CF4" s="75"/>
      <c r="CG4" s="75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</row>
    <row r="5" spans="43:117" s="42" customFormat="1" ht="6" customHeight="1">
      <c r="AQ5" s="39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1"/>
      <c r="BD5" s="75"/>
      <c r="BE5" s="43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76"/>
      <c r="BY5" s="76"/>
      <c r="BZ5" s="76"/>
      <c r="CA5" s="76"/>
      <c r="CB5" s="76"/>
      <c r="CC5" s="76"/>
      <c r="CD5" s="76"/>
      <c r="CE5" s="75"/>
      <c r="CF5" s="75"/>
      <c r="CG5" s="75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</row>
    <row r="6" spans="12:117" s="42" customFormat="1" ht="15">
      <c r="L6" s="44" t="s">
        <v>40</v>
      </c>
      <c r="M6" s="299" t="s">
        <v>98</v>
      </c>
      <c r="N6" s="299"/>
      <c r="O6" s="299"/>
      <c r="P6" s="299"/>
      <c r="Q6" s="299"/>
      <c r="R6" s="299"/>
      <c r="S6" s="299"/>
      <c r="T6" s="299"/>
      <c r="U6" s="42" t="s">
        <v>41</v>
      </c>
      <c r="Y6" s="300">
        <v>41448</v>
      </c>
      <c r="Z6" s="300"/>
      <c r="AA6" s="300"/>
      <c r="AB6" s="300"/>
      <c r="AC6" s="300"/>
      <c r="AD6" s="300"/>
      <c r="AE6" s="300"/>
      <c r="AF6" s="300"/>
      <c r="AQ6" s="39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1"/>
      <c r="BD6" s="75"/>
      <c r="BE6" s="43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76"/>
      <c r="BY6" s="76"/>
      <c r="BZ6" s="76"/>
      <c r="CA6" s="76"/>
      <c r="CB6" s="76"/>
      <c r="CC6" s="76"/>
      <c r="CD6" s="76"/>
      <c r="CE6" s="75"/>
      <c r="CF6" s="75"/>
      <c r="CG6" s="75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</row>
    <row r="7" spans="43:117" s="42" customFormat="1" ht="6" customHeight="1">
      <c r="AQ7" s="39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1"/>
      <c r="BD7" s="75"/>
      <c r="BE7" s="43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76"/>
      <c r="BY7" s="76"/>
      <c r="BZ7" s="76"/>
      <c r="CA7" s="76"/>
      <c r="CB7" s="76"/>
      <c r="CC7" s="76"/>
      <c r="CD7" s="76"/>
      <c r="CE7" s="75"/>
      <c r="CF7" s="75"/>
      <c r="CG7" s="75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</row>
    <row r="8" spans="2:117" s="42" customFormat="1" ht="15">
      <c r="B8" s="301" t="s">
        <v>108</v>
      </c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Q8" s="45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7"/>
      <c r="BD8" s="75"/>
      <c r="BE8" s="43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76"/>
      <c r="BY8" s="76"/>
      <c r="BZ8" s="76"/>
      <c r="CA8" s="76"/>
      <c r="CB8" s="76"/>
      <c r="CC8" s="76"/>
      <c r="CD8" s="76"/>
      <c r="CE8" s="75"/>
      <c r="CF8" s="75"/>
      <c r="CG8" s="75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</row>
    <row r="9" spans="56:117" s="42" customFormat="1" ht="6" customHeight="1">
      <c r="BD9" s="75"/>
      <c r="BE9" s="43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76"/>
      <c r="BY9" s="76"/>
      <c r="BZ9" s="76"/>
      <c r="CA9" s="76"/>
      <c r="CB9" s="76"/>
      <c r="CC9" s="76"/>
      <c r="CD9" s="76"/>
      <c r="CE9" s="75"/>
      <c r="CF9" s="75"/>
      <c r="CG9" s="75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</row>
    <row r="10" spans="7:117" s="42" customFormat="1" ht="15">
      <c r="G10" s="28" t="s">
        <v>42</v>
      </c>
      <c r="H10" s="240">
        <v>0.4583333333333333</v>
      </c>
      <c r="I10" s="240"/>
      <c r="J10" s="240"/>
      <c r="K10" s="240"/>
      <c r="L10" s="240"/>
      <c r="M10" s="90" t="s">
        <v>43</v>
      </c>
      <c r="T10" s="28" t="s">
        <v>44</v>
      </c>
      <c r="U10" s="289">
        <v>1</v>
      </c>
      <c r="V10" s="290"/>
      <c r="W10" s="49" t="s">
        <v>46</v>
      </c>
      <c r="X10" s="243">
        <v>0.015972222222222224</v>
      </c>
      <c r="Y10" s="243"/>
      <c r="Z10" s="243"/>
      <c r="AA10" s="243"/>
      <c r="AB10" s="243"/>
      <c r="AC10" s="90" t="s">
        <v>47</v>
      </c>
      <c r="AK10" s="28" t="s">
        <v>48</v>
      </c>
      <c r="AL10" s="243">
        <v>0.001388888888888889</v>
      </c>
      <c r="AM10" s="243"/>
      <c r="AN10" s="243"/>
      <c r="AO10" s="243"/>
      <c r="AP10" s="243"/>
      <c r="AQ10" s="90" t="s">
        <v>47</v>
      </c>
      <c r="BD10" s="75"/>
      <c r="BE10" s="43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76"/>
      <c r="BY10" s="76"/>
      <c r="BZ10" s="76"/>
      <c r="CA10" s="76"/>
      <c r="CB10" s="76"/>
      <c r="CC10" s="76"/>
      <c r="CD10" s="76"/>
      <c r="CE10" s="75"/>
      <c r="CF10" s="75"/>
      <c r="CG10" s="75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</row>
    <row r="11" ht="9" customHeight="1"/>
    <row r="12" ht="6" customHeight="1"/>
    <row r="13" spans="2:75" ht="15">
      <c r="B13" s="50" t="s">
        <v>49</v>
      </c>
      <c r="BI13" s="291" t="s">
        <v>99</v>
      </c>
      <c r="BJ13" s="291"/>
      <c r="BK13" s="291"/>
      <c r="BL13" s="291"/>
      <c r="BM13" s="291"/>
      <c r="BN13" s="291"/>
      <c r="BO13" s="291"/>
      <c r="BP13" s="97"/>
      <c r="BQ13" s="291" t="s">
        <v>100</v>
      </c>
      <c r="BR13" s="291"/>
      <c r="BS13" s="291"/>
      <c r="BT13" s="291"/>
      <c r="BU13" s="291"/>
      <c r="BV13" s="291"/>
      <c r="BW13" s="291"/>
    </row>
    <row r="14" spans="61:75" ht="6" customHeight="1" thickBot="1">
      <c r="BI14" s="291"/>
      <c r="BJ14" s="291"/>
      <c r="BK14" s="291"/>
      <c r="BL14" s="291"/>
      <c r="BM14" s="291"/>
      <c r="BN14" s="291"/>
      <c r="BO14" s="291"/>
      <c r="BP14" s="97"/>
      <c r="BQ14" s="291"/>
      <c r="BR14" s="291"/>
      <c r="BS14" s="291"/>
      <c r="BT14" s="291"/>
      <c r="BU14" s="291"/>
      <c r="BV14" s="291"/>
      <c r="BW14" s="291"/>
    </row>
    <row r="15" spans="2:75" ht="15.75" thickBot="1">
      <c r="B15" s="286" t="s">
        <v>99</v>
      </c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8"/>
      <c r="AE15" s="286" t="s">
        <v>100</v>
      </c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8"/>
      <c r="BI15" s="98" t="s">
        <v>102</v>
      </c>
      <c r="BJ15" s="98" t="s">
        <v>103</v>
      </c>
      <c r="BK15" s="98" t="s">
        <v>64</v>
      </c>
      <c r="BL15" s="98" t="s">
        <v>104</v>
      </c>
      <c r="BM15" s="98" t="s">
        <v>105</v>
      </c>
      <c r="BN15" s="98" t="s">
        <v>106</v>
      </c>
      <c r="BO15" s="98" t="s">
        <v>107</v>
      </c>
      <c r="BP15" s="98"/>
      <c r="BQ15" s="98" t="s">
        <v>102</v>
      </c>
      <c r="BR15" s="98" t="s">
        <v>103</v>
      </c>
      <c r="BS15" s="98" t="s">
        <v>64</v>
      </c>
      <c r="BT15" s="98" t="s">
        <v>104</v>
      </c>
      <c r="BU15" s="98" t="s">
        <v>105</v>
      </c>
      <c r="BV15" s="98" t="s">
        <v>106</v>
      </c>
      <c r="BW15" s="98" t="s">
        <v>107</v>
      </c>
    </row>
    <row r="16" spans="2:75" ht="15">
      <c r="B16" s="278" t="s">
        <v>52</v>
      </c>
      <c r="C16" s="279"/>
      <c r="D16" s="280" t="s">
        <v>147</v>
      </c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1"/>
      <c r="AE16" s="278" t="s">
        <v>52</v>
      </c>
      <c r="AF16" s="279"/>
      <c r="AG16" s="280" t="s">
        <v>143</v>
      </c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1"/>
      <c r="BI16" s="99">
        <f>RANK(BK16,$BK$16:$BK$19,0)-(BN16/100)+ABS(BL16/1000)+BO16</f>
        <v>1.00001</v>
      </c>
      <c r="BJ16" s="92" t="str">
        <f>D16</f>
        <v>TSV Haimar-Dolgen</v>
      </c>
      <c r="BK16" s="99">
        <f>SUM(SUMIF($O$24:$O$35,D16,$BF$24:$BF$35),SUMIF($AF$24:$AF35,D16,$BH$24:$BH$35))</f>
        <v>0</v>
      </c>
      <c r="BL16" s="99">
        <f>SUM(SUMIF($O$24:$O$35,D16,$AW$24:$AW$35),SUMIF($AF$24:$AF$35,D16,$AZ$24:$AZ$35))</f>
        <v>0</v>
      </c>
      <c r="BM16" s="99">
        <f>SUM(SUMIF($O$24:$O$35,D16,$AZ$24:$AZ$35),SUMIF($AF$24:$AF$35,D16,$AW$24:$AW$35))</f>
        <v>0</v>
      </c>
      <c r="BN16" s="99">
        <f>BL16-BM16</f>
        <v>0</v>
      </c>
      <c r="BO16" s="99">
        <v>1E-05</v>
      </c>
      <c r="BP16" s="99"/>
      <c r="BQ16" s="99">
        <f>RANK(BS16,$BS$16:$BS$19,0)-(BV16/100)+ABS(BT16/1000)+BW16</f>
        <v>1.00001</v>
      </c>
      <c r="BR16" s="92" t="str">
        <f>AG16</f>
        <v>Basche United</v>
      </c>
      <c r="BS16" s="99">
        <f>SUM(SUMIF($O$24:$O$35,AG16,$BF$24:$BF$35),SUMIF($AF$24:$AF35,AG16,$BH$24:$BH$35))</f>
        <v>0</v>
      </c>
      <c r="BT16" s="99">
        <f>SUM(SUMIF($O$24:$O$35,AG16,$AW$24:$AW$35),SUMIF($AF$24:$AF$35,AG16,$AZ$24:$AZ$35))</f>
        <v>0</v>
      </c>
      <c r="BU16" s="99">
        <f>SUM(SUMIF($O$24:$O$35,AG16,$AZ$24:$AZ$35),SUMIF($AF$24:$AF$35,AG16,$AW$24:$AW$35))</f>
        <v>0</v>
      </c>
      <c r="BV16" s="99">
        <f>BT16-BU16</f>
        <v>0</v>
      </c>
      <c r="BW16" s="99">
        <v>1E-05</v>
      </c>
    </row>
    <row r="17" spans="2:75" ht="15">
      <c r="B17" s="282" t="s">
        <v>53</v>
      </c>
      <c r="C17" s="283"/>
      <c r="D17" s="284" t="s">
        <v>138</v>
      </c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5"/>
      <c r="AE17" s="282" t="s">
        <v>53</v>
      </c>
      <c r="AF17" s="283"/>
      <c r="AG17" s="284" t="s">
        <v>144</v>
      </c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5"/>
      <c r="BI17" s="99">
        <f>RANK(BK17,$BK$16:$BK$19,0)-(BN17/100)+ABS(BL17/1000)+BO17</f>
        <v>1.00002</v>
      </c>
      <c r="BJ17" s="92" t="str">
        <f>D17</f>
        <v>MTV Ilten</v>
      </c>
      <c r="BK17" s="99">
        <f>SUM(SUMIF($O$24:$O$35,D17,$BF$24:$BF$35),SUMIF($AF$24:$AF36,D17,$BH$24:$BH$35))</f>
        <v>0</v>
      </c>
      <c r="BL17" s="99">
        <f>SUM(SUMIF($O$24:$O$35,D17,$AW$24:$AW$35),SUMIF($AF$24:$AF$35,D17,$AZ$24:$AZ$35))</f>
        <v>0</v>
      </c>
      <c r="BM17" s="99">
        <f>SUM(SUMIF($O$24:$O$35,D17,$AZ$24:$AZ$35),SUMIF($AF$24:$AF$35,D17,$AW$24:$AW$35))</f>
        <v>0</v>
      </c>
      <c r="BN17" s="99">
        <f>BL17-BM17</f>
        <v>0</v>
      </c>
      <c r="BO17" s="99">
        <v>2E-05</v>
      </c>
      <c r="BP17" s="99"/>
      <c r="BQ17" s="99">
        <f>RANK(BS17,$BS$16:$BS$19,0)-(BV17/100)+ABS(BT17/1000)+BW17</f>
        <v>1.00002</v>
      </c>
      <c r="BR17" s="92" t="str">
        <f>AG17</f>
        <v>JFC AEB Hildesheim</v>
      </c>
      <c r="BS17" s="99">
        <f>SUM(SUMIF($O$24:$O$35,AG17,$BF$24:$BF$35),SUMIF($AF$24:$AF36,AG17,$BH$24:$BH$35))</f>
        <v>0</v>
      </c>
      <c r="BT17" s="99">
        <f>SUM(SUMIF($O$24:$O$35,AG17,$AW$24:$AW$35),SUMIF($AF$24:$AF$35,AG17,$AZ$24:$AZ$35))</f>
        <v>0</v>
      </c>
      <c r="BU17" s="99">
        <f>SUM(SUMIF($O$24:$O$35,AG17,$AZ$24:$AZ$35),SUMIF($AF$24:$AF$35,AG17,$AW$24:$AW$35))</f>
        <v>0</v>
      </c>
      <c r="BV17" s="99">
        <f>BT17-BU17</f>
        <v>0</v>
      </c>
      <c r="BW17" s="99">
        <v>2E-05</v>
      </c>
    </row>
    <row r="18" spans="2:75" ht="15">
      <c r="B18" s="282" t="s">
        <v>54</v>
      </c>
      <c r="C18" s="283"/>
      <c r="D18" s="284" t="s">
        <v>36</v>
      </c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5"/>
      <c r="AE18" s="282" t="s">
        <v>54</v>
      </c>
      <c r="AF18" s="283"/>
      <c r="AG18" s="284" t="s">
        <v>31</v>
      </c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5"/>
      <c r="BI18" s="99">
        <f>RANK(BK18,$BK$16:$BK$19,0)-(BN18/100)+ABS(BL18/1000)+BO18</f>
        <v>1.00003</v>
      </c>
      <c r="BJ18" s="92" t="str">
        <f>D18</f>
        <v>TuSpo Lamspringe</v>
      </c>
      <c r="BK18" s="99">
        <f>SUM(SUMIF($O$24:$O$35,D18,$BF$24:$BF$35),SUMIF($AF$24:$AF37,D18,$BH$24:$BH$35))</f>
        <v>0</v>
      </c>
      <c r="BL18" s="99">
        <f>SUM(SUMIF($O$24:$O$35,D18,$AW$24:$AW$35),SUMIF($AF$24:$AF$35,D18,$AZ$24:$AZ$35))</f>
        <v>0</v>
      </c>
      <c r="BM18" s="99">
        <f>SUM(SUMIF($O$24:$O$35,D18,$AZ$24:$AZ$35),SUMIF($AF$24:$AF$35,D18,$AW$24:$AW$35))</f>
        <v>0</v>
      </c>
      <c r="BN18" s="99">
        <f>BL18-BM18</f>
        <v>0</v>
      </c>
      <c r="BO18" s="99">
        <v>3E-05</v>
      </c>
      <c r="BP18" s="99"/>
      <c r="BQ18" s="99">
        <f>RANK(BS18,$BS$16:$BS$19,0)-(BV18/100)+ABS(BT18/1000)+BW18</f>
        <v>1.00003</v>
      </c>
      <c r="BR18" s="92" t="str">
        <f>AG18</f>
        <v>Germania Grasdorf</v>
      </c>
      <c r="BS18" s="99">
        <f>SUM(SUMIF($O$24:$O$35,AG18,$BF$24:$BF$35),SUMIF($AF$24:$AF37,AG18,$BH$24:$BH$35))</f>
        <v>0</v>
      </c>
      <c r="BT18" s="99">
        <f>SUM(SUMIF($O$24:$O$35,AG18,$AW$24:$AW$35),SUMIF($AF$24:$AF$35,AG18,$AZ$24:$AZ$35))</f>
        <v>0</v>
      </c>
      <c r="BU18" s="99">
        <f>SUM(SUMIF($O$24:$O$35,AG18,$AZ$24:$AZ$35),SUMIF($AF$24:$AF$35,AG18,$AW$24:$AW$35))</f>
        <v>0</v>
      </c>
      <c r="BV18" s="99">
        <f>BT18-BU18</f>
        <v>0</v>
      </c>
      <c r="BW18" s="99">
        <v>3E-05</v>
      </c>
    </row>
    <row r="19" spans="2:75" ht="15" thickBot="1">
      <c r="B19" s="274" t="s">
        <v>55</v>
      </c>
      <c r="C19" s="275"/>
      <c r="D19" s="276" t="s">
        <v>142</v>
      </c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7"/>
      <c r="AE19" s="274" t="s">
        <v>55</v>
      </c>
      <c r="AF19" s="275"/>
      <c r="AG19" s="276" t="s">
        <v>35</v>
      </c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7"/>
      <c r="BI19" s="99">
        <f>RANK(BK19,$BK$16:$BK$19,0)-(BN19/100)+ABS(BL19/1000)+BO19</f>
        <v>1.00004</v>
      </c>
      <c r="BJ19" s="92" t="str">
        <f>D19</f>
        <v>SV Frielingen</v>
      </c>
      <c r="BK19" s="99">
        <f>SUM(SUMIF($O$24:$O$35,D19,$BF$24:$BF$35),SUMIF($AF$24:$AF38,D19,$BH$24:$BH$35))</f>
        <v>0</v>
      </c>
      <c r="BL19" s="99">
        <f>SUM(SUMIF($O$24:$O$35,D19,$AW$24:$AW$35),SUMIF($AF$24:$AF$35,D19,$AZ$24:$AZ$35))</f>
        <v>0</v>
      </c>
      <c r="BM19" s="99">
        <f>SUM(SUMIF($O$24:$O$35,D19,$AZ$24:$AZ$35),SUMIF($AF$24:$AF$35,D19,$AW$24:$AW$35))</f>
        <v>0</v>
      </c>
      <c r="BN19" s="99">
        <f>BL19-BM19</f>
        <v>0</v>
      </c>
      <c r="BO19" s="99">
        <v>4E-05</v>
      </c>
      <c r="BP19" s="99"/>
      <c r="BQ19" s="99">
        <f>RANK(BS19,$BS$16:$BS$19,0)-(BV19/100)+ABS(BT19/1000)+BW19</f>
        <v>1.00004</v>
      </c>
      <c r="BR19" s="92" t="str">
        <f>AG19</f>
        <v>JSV 02 Giesen</v>
      </c>
      <c r="BS19" s="99">
        <f>SUM(SUMIF($O$24:$O$35,AG19,$BF$24:$BF$35),SUMIF($AF$24:$AF38,AG19,$BH$24:$BH$35))</f>
        <v>0</v>
      </c>
      <c r="BT19" s="99">
        <f>SUM(SUMIF($O$24:$O$35,AG19,$AW$24:$AW$35),SUMIF($AF$24:$AF$35,AG19,$AZ$24:$AZ$35))</f>
        <v>0</v>
      </c>
      <c r="BU19" s="99">
        <f>SUM(SUMIF($O$24:$O$35,AG19,$AZ$24:$AZ$35),SUMIF($AF$24:$AF$35,AG19,$AW$24:$AW$35))</f>
        <v>0</v>
      </c>
      <c r="BV19" s="99">
        <f>BT19-BU19</f>
        <v>0</v>
      </c>
      <c r="BW19" s="99">
        <v>4E-05</v>
      </c>
    </row>
    <row r="21" ht="12.75">
      <c r="B21" s="50" t="s">
        <v>57</v>
      </c>
    </row>
    <row r="22" ht="6" customHeight="1" thickBot="1"/>
    <row r="23" spans="2:118" s="5" customFormat="1" ht="16.5" customHeight="1" thickBot="1">
      <c r="B23" s="229" t="s">
        <v>58</v>
      </c>
      <c r="C23" s="273"/>
      <c r="D23" s="272" t="s">
        <v>59</v>
      </c>
      <c r="E23" s="230"/>
      <c r="F23" s="273"/>
      <c r="G23" s="272" t="s">
        <v>60</v>
      </c>
      <c r="H23" s="230"/>
      <c r="I23" s="273"/>
      <c r="J23" s="272" t="s">
        <v>61</v>
      </c>
      <c r="K23" s="230"/>
      <c r="L23" s="230"/>
      <c r="M23" s="230"/>
      <c r="N23" s="273"/>
      <c r="O23" s="272" t="s">
        <v>62</v>
      </c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73"/>
      <c r="AW23" s="272" t="s">
        <v>63</v>
      </c>
      <c r="AX23" s="230"/>
      <c r="AY23" s="230"/>
      <c r="AZ23" s="230"/>
      <c r="BA23" s="231"/>
      <c r="BB23" s="229" t="s">
        <v>109</v>
      </c>
      <c r="BC23" s="230"/>
      <c r="BD23" s="231"/>
      <c r="BE23" s="52"/>
      <c r="BF23" s="271" t="s">
        <v>64</v>
      </c>
      <c r="BG23" s="271"/>
      <c r="BH23" s="271"/>
      <c r="BI23" s="100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78"/>
      <c r="BY23" s="78"/>
      <c r="BZ23" s="78"/>
      <c r="CA23" s="78"/>
      <c r="CB23" s="78"/>
      <c r="CC23" s="78"/>
      <c r="CD23" s="78"/>
      <c r="CE23" s="77"/>
      <c r="CF23" s="77"/>
      <c r="CG23" s="77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3"/>
    </row>
    <row r="24" spans="2:117" s="53" customFormat="1" ht="18" customHeight="1">
      <c r="B24" s="161">
        <v>1</v>
      </c>
      <c r="C24" s="257"/>
      <c r="D24" s="258" t="s">
        <v>65</v>
      </c>
      <c r="E24" s="162"/>
      <c r="F24" s="257"/>
      <c r="G24" s="258">
        <v>1</v>
      </c>
      <c r="H24" s="162"/>
      <c r="I24" s="257"/>
      <c r="J24" s="259">
        <f>$H$10</f>
        <v>0.4583333333333333</v>
      </c>
      <c r="K24" s="260"/>
      <c r="L24" s="260"/>
      <c r="M24" s="260"/>
      <c r="N24" s="261"/>
      <c r="O24" s="250" t="str">
        <f>D16</f>
        <v>TSV Haimar-Dolgen</v>
      </c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54" t="s">
        <v>66</v>
      </c>
      <c r="AF24" s="251" t="str">
        <f>D17</f>
        <v>MTV Ilten</v>
      </c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2"/>
      <c r="AW24" s="265"/>
      <c r="AX24" s="190"/>
      <c r="AY24" s="54" t="s">
        <v>67</v>
      </c>
      <c r="AZ24" s="190"/>
      <c r="BA24" s="191"/>
      <c r="BB24" s="262" t="s">
        <v>145</v>
      </c>
      <c r="BC24" s="263"/>
      <c r="BD24" s="264"/>
      <c r="BE24" s="52"/>
      <c r="BF24" s="101">
        <f aca="true" t="shared" si="0" ref="BF24:BF35">IF(AW24=0,0,IF(AZ24="",0,IF(AW24&gt;AZ24,3,IF(AW24&lt;AZ24,0,1))))</f>
        <v>0</v>
      </c>
      <c r="BG24" s="102" t="s">
        <v>67</v>
      </c>
      <c r="BH24" s="102">
        <f aca="true" t="shared" si="1" ref="BH24:BH35">IF(AW24=0,0,IF(AZ24="",0,IF(AW24&lt;AZ24,3,IF(AW24&gt;AZ24,0,1))))</f>
        <v>0</v>
      </c>
      <c r="BI24" s="102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78"/>
      <c r="BY24" s="78"/>
      <c r="BZ24" s="78"/>
      <c r="CA24" s="78"/>
      <c r="CB24" s="78"/>
      <c r="CC24" s="78"/>
      <c r="CD24" s="78"/>
      <c r="CE24" s="77"/>
      <c r="CF24" s="77"/>
      <c r="CG24" s="77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</row>
    <row r="25" spans="2:118" s="5" customFormat="1" ht="18" customHeight="1" thickBot="1">
      <c r="B25" s="302">
        <v>2</v>
      </c>
      <c r="C25" s="303"/>
      <c r="D25" s="304" t="s">
        <v>68</v>
      </c>
      <c r="E25" s="305"/>
      <c r="F25" s="303"/>
      <c r="G25" s="304">
        <v>1</v>
      </c>
      <c r="H25" s="305"/>
      <c r="I25" s="303"/>
      <c r="J25" s="306">
        <f>J24</f>
        <v>0.4583333333333333</v>
      </c>
      <c r="K25" s="307"/>
      <c r="L25" s="307"/>
      <c r="M25" s="307"/>
      <c r="N25" s="308"/>
      <c r="O25" s="266" t="str">
        <f>D18</f>
        <v>TuSpo Lamspringe</v>
      </c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56" t="s">
        <v>66</v>
      </c>
      <c r="AF25" s="267" t="str">
        <f>D19</f>
        <v>SV Frielingen</v>
      </c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7"/>
      <c r="AS25" s="267"/>
      <c r="AT25" s="267"/>
      <c r="AU25" s="267"/>
      <c r="AV25" s="268"/>
      <c r="AW25" s="269"/>
      <c r="AX25" s="270"/>
      <c r="AY25" s="56" t="s">
        <v>67</v>
      </c>
      <c r="AZ25" s="270"/>
      <c r="BA25" s="292"/>
      <c r="BB25" s="187" t="s">
        <v>146</v>
      </c>
      <c r="BC25" s="188"/>
      <c r="BD25" s="189"/>
      <c r="BE25" s="52"/>
      <c r="BF25" s="101">
        <f>IF(AW25=0,0,IF(AZ25="",0,IF(AW25&gt;AZ25,3,IF(AW25&lt;AZ25,0,1))))</f>
        <v>0</v>
      </c>
      <c r="BG25" s="102" t="s">
        <v>67</v>
      </c>
      <c r="BH25" s="102">
        <f>IF(AW25=0,0,IF(AZ25="",0,IF(AW25&lt;AZ25,3,IF(AW25&gt;AZ25,0,1))))</f>
        <v>0</v>
      </c>
      <c r="BI25" s="102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78"/>
      <c r="BY25" s="78"/>
      <c r="BZ25" s="78"/>
      <c r="CA25" s="78"/>
      <c r="CB25" s="78"/>
      <c r="CC25" s="78"/>
      <c r="CD25" s="78"/>
      <c r="CE25" s="77"/>
      <c r="CF25" s="77"/>
      <c r="CG25" s="77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3"/>
    </row>
    <row r="26" spans="2:118" s="5" customFormat="1" ht="18" customHeight="1">
      <c r="B26" s="161">
        <v>3</v>
      </c>
      <c r="C26" s="257"/>
      <c r="D26" s="258" t="s">
        <v>65</v>
      </c>
      <c r="E26" s="162"/>
      <c r="F26" s="257"/>
      <c r="G26" s="258">
        <v>2</v>
      </c>
      <c r="H26" s="162"/>
      <c r="I26" s="257"/>
      <c r="J26" s="259">
        <f>J24+$U$10*$X$10+$AL$10</f>
        <v>0.4756944444444444</v>
      </c>
      <c r="K26" s="260"/>
      <c r="L26" s="260"/>
      <c r="M26" s="260"/>
      <c r="N26" s="261"/>
      <c r="O26" s="250" t="str">
        <f>AG16</f>
        <v>Basche United</v>
      </c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54" t="s">
        <v>66</v>
      </c>
      <c r="AF26" s="251" t="str">
        <f>AG17</f>
        <v>JFC AEB Hildesheim</v>
      </c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2"/>
      <c r="AW26" s="265"/>
      <c r="AX26" s="190"/>
      <c r="AY26" s="54" t="s">
        <v>67</v>
      </c>
      <c r="AZ26" s="190"/>
      <c r="BA26" s="191"/>
      <c r="BB26" s="262" t="s">
        <v>145</v>
      </c>
      <c r="BC26" s="263"/>
      <c r="BD26" s="264"/>
      <c r="BE26" s="52"/>
      <c r="BF26" s="101">
        <f t="shared" si="0"/>
        <v>0</v>
      </c>
      <c r="BG26" s="102" t="s">
        <v>67</v>
      </c>
      <c r="BH26" s="102">
        <f t="shared" si="1"/>
        <v>0</v>
      </c>
      <c r="BI26" s="102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78"/>
      <c r="BY26" s="78"/>
      <c r="BZ26" s="78"/>
      <c r="CA26" s="78"/>
      <c r="CB26" s="78"/>
      <c r="CC26" s="78"/>
      <c r="CD26" s="78"/>
      <c r="CE26" s="77"/>
      <c r="CF26" s="77"/>
      <c r="CG26" s="77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3"/>
    </row>
    <row r="27" spans="2:118" s="5" customFormat="1" ht="18" customHeight="1" thickBot="1">
      <c r="B27" s="153">
        <v>4</v>
      </c>
      <c r="C27" s="244"/>
      <c r="D27" s="245" t="s">
        <v>68</v>
      </c>
      <c r="E27" s="246"/>
      <c r="F27" s="244"/>
      <c r="G27" s="245">
        <v>2</v>
      </c>
      <c r="H27" s="246"/>
      <c r="I27" s="244"/>
      <c r="J27" s="247">
        <f>J26</f>
        <v>0.4756944444444444</v>
      </c>
      <c r="K27" s="248"/>
      <c r="L27" s="248"/>
      <c r="M27" s="248"/>
      <c r="N27" s="249"/>
      <c r="O27" s="253" t="str">
        <f>AG18</f>
        <v>Germania Grasdorf</v>
      </c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130" t="s">
        <v>66</v>
      </c>
      <c r="AF27" s="254" t="str">
        <f>AG19</f>
        <v>JSV 02 Giesen</v>
      </c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5"/>
      <c r="AW27" s="256"/>
      <c r="AX27" s="167"/>
      <c r="AY27" s="130" t="s">
        <v>67</v>
      </c>
      <c r="AZ27" s="167"/>
      <c r="BA27" s="169"/>
      <c r="BB27" s="187" t="s">
        <v>146</v>
      </c>
      <c r="BC27" s="188"/>
      <c r="BD27" s="189"/>
      <c r="BE27" s="52"/>
      <c r="BF27" s="101">
        <f t="shared" si="0"/>
        <v>0</v>
      </c>
      <c r="BG27" s="102" t="s">
        <v>67</v>
      </c>
      <c r="BH27" s="102">
        <f t="shared" si="1"/>
        <v>0</v>
      </c>
      <c r="BI27" s="102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78"/>
      <c r="BY27" s="78"/>
      <c r="BZ27" s="78"/>
      <c r="CA27" s="78"/>
      <c r="CB27" s="78"/>
      <c r="CC27" s="78"/>
      <c r="CD27" s="78"/>
      <c r="CE27" s="77"/>
      <c r="CF27" s="77"/>
      <c r="CG27" s="77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3"/>
    </row>
    <row r="28" spans="2:118" s="5" customFormat="1" ht="18" customHeight="1">
      <c r="B28" s="161">
        <v>5</v>
      </c>
      <c r="C28" s="257"/>
      <c r="D28" s="258" t="s">
        <v>65</v>
      </c>
      <c r="E28" s="162"/>
      <c r="F28" s="257"/>
      <c r="G28" s="258">
        <v>1</v>
      </c>
      <c r="H28" s="162"/>
      <c r="I28" s="257"/>
      <c r="J28" s="259">
        <f>J27+$U$10*$X$10+$AL$10</f>
        <v>0.4930555555555555</v>
      </c>
      <c r="K28" s="260"/>
      <c r="L28" s="260"/>
      <c r="M28" s="260"/>
      <c r="N28" s="261"/>
      <c r="O28" s="250" t="str">
        <f>D16</f>
        <v>TSV Haimar-Dolgen</v>
      </c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54" t="s">
        <v>66</v>
      </c>
      <c r="AF28" s="251" t="str">
        <f>D18</f>
        <v>TuSpo Lamspringe</v>
      </c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2"/>
      <c r="AW28" s="265"/>
      <c r="AX28" s="190"/>
      <c r="AY28" s="54" t="s">
        <v>67</v>
      </c>
      <c r="AZ28" s="190"/>
      <c r="BA28" s="191"/>
      <c r="BB28" s="262" t="s">
        <v>145</v>
      </c>
      <c r="BC28" s="263"/>
      <c r="BD28" s="264"/>
      <c r="BE28" s="52"/>
      <c r="BF28" s="101">
        <f t="shared" si="0"/>
        <v>0</v>
      </c>
      <c r="BG28" s="102" t="s">
        <v>67</v>
      </c>
      <c r="BH28" s="102">
        <f t="shared" si="1"/>
        <v>0</v>
      </c>
      <c r="BI28" s="102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78"/>
      <c r="BY28" s="78"/>
      <c r="BZ28" s="78"/>
      <c r="CA28" s="78"/>
      <c r="CB28" s="78"/>
      <c r="CC28" s="78"/>
      <c r="CD28" s="78"/>
      <c r="CE28" s="77"/>
      <c r="CF28" s="77"/>
      <c r="CG28" s="77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3"/>
    </row>
    <row r="29" spans="2:118" s="5" customFormat="1" ht="18" customHeight="1" thickBot="1">
      <c r="B29" s="302">
        <v>6</v>
      </c>
      <c r="C29" s="303"/>
      <c r="D29" s="304" t="s">
        <v>68</v>
      </c>
      <c r="E29" s="305"/>
      <c r="F29" s="303"/>
      <c r="G29" s="304">
        <v>1</v>
      </c>
      <c r="H29" s="305"/>
      <c r="I29" s="303"/>
      <c r="J29" s="306">
        <f>J28</f>
        <v>0.4930555555555555</v>
      </c>
      <c r="K29" s="307"/>
      <c r="L29" s="307"/>
      <c r="M29" s="307"/>
      <c r="N29" s="308"/>
      <c r="O29" s="266" t="str">
        <f>D17</f>
        <v>MTV Ilten</v>
      </c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56" t="s">
        <v>66</v>
      </c>
      <c r="AF29" s="267" t="str">
        <f>D19</f>
        <v>SV Frielingen</v>
      </c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8"/>
      <c r="AW29" s="269"/>
      <c r="AX29" s="270"/>
      <c r="AY29" s="56" t="s">
        <v>67</v>
      </c>
      <c r="AZ29" s="270"/>
      <c r="BA29" s="292"/>
      <c r="BB29" s="187" t="s">
        <v>146</v>
      </c>
      <c r="BC29" s="188"/>
      <c r="BD29" s="189"/>
      <c r="BE29" s="103"/>
      <c r="BF29" s="101">
        <f>IF(AW29=0,0,IF(AZ29="",0,IF(AW29&gt;AZ29,3,IF(AW29&lt;AZ29,0,1))))</f>
        <v>0</v>
      </c>
      <c r="BG29" s="102" t="s">
        <v>67</v>
      </c>
      <c r="BH29" s="102">
        <f>IF(AW29=0,0,IF(AZ29="",0,IF(AW29&lt;AZ29,3,IF(AW29&gt;AZ29,0,1))))</f>
        <v>0</v>
      </c>
      <c r="BI29" s="102"/>
      <c r="BJ29" s="101"/>
      <c r="BK29" s="101"/>
      <c r="BL29" s="104"/>
      <c r="BM29" s="104"/>
      <c r="BN29" s="105"/>
      <c r="BO29" s="106"/>
      <c r="BP29" s="106"/>
      <c r="BQ29" s="106"/>
      <c r="BR29" s="107"/>
      <c r="BS29" s="106"/>
      <c r="BT29" s="106"/>
      <c r="BU29" s="106"/>
      <c r="BV29" s="101"/>
      <c r="BW29" s="101"/>
      <c r="BX29" s="78"/>
      <c r="BY29" s="78"/>
      <c r="BZ29" s="78"/>
      <c r="CA29" s="78"/>
      <c r="CB29" s="78"/>
      <c r="CC29" s="78"/>
      <c r="CD29" s="78"/>
      <c r="CE29" s="77"/>
      <c r="CF29" s="77"/>
      <c r="CG29" s="77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3"/>
    </row>
    <row r="30" spans="2:118" s="5" customFormat="1" ht="18" customHeight="1">
      <c r="B30" s="161">
        <v>7</v>
      </c>
      <c r="C30" s="257"/>
      <c r="D30" s="258" t="s">
        <v>65</v>
      </c>
      <c r="E30" s="162"/>
      <c r="F30" s="257"/>
      <c r="G30" s="258">
        <v>2</v>
      </c>
      <c r="H30" s="162"/>
      <c r="I30" s="257"/>
      <c r="J30" s="259">
        <f>J28+$U$10*$X$10+$AL$10</f>
        <v>0.5104166666666666</v>
      </c>
      <c r="K30" s="260"/>
      <c r="L30" s="260"/>
      <c r="M30" s="260"/>
      <c r="N30" s="261"/>
      <c r="O30" s="250" t="str">
        <f>AG16</f>
        <v>Basche United</v>
      </c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54" t="s">
        <v>66</v>
      </c>
      <c r="AF30" s="251" t="str">
        <f>AG18</f>
        <v>Germania Grasdorf</v>
      </c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2"/>
      <c r="AW30" s="265"/>
      <c r="AX30" s="190"/>
      <c r="AY30" s="54" t="s">
        <v>67</v>
      </c>
      <c r="AZ30" s="190"/>
      <c r="BA30" s="191"/>
      <c r="BB30" s="262" t="s">
        <v>145</v>
      </c>
      <c r="BC30" s="263"/>
      <c r="BD30" s="264"/>
      <c r="BE30" s="52"/>
      <c r="BF30" s="101">
        <f t="shared" si="0"/>
        <v>0</v>
      </c>
      <c r="BG30" s="102" t="s">
        <v>67</v>
      </c>
      <c r="BH30" s="102">
        <f t="shared" si="1"/>
        <v>0</v>
      </c>
      <c r="BI30" s="102"/>
      <c r="BJ30" s="101"/>
      <c r="BK30" s="101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101"/>
      <c r="BW30" s="101"/>
      <c r="BX30" s="78"/>
      <c r="BY30" s="78"/>
      <c r="BZ30" s="78"/>
      <c r="CA30" s="78"/>
      <c r="CB30" s="78"/>
      <c r="CC30" s="78"/>
      <c r="CD30" s="78"/>
      <c r="CE30" s="77"/>
      <c r="CF30" s="77"/>
      <c r="CG30" s="77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3"/>
    </row>
    <row r="31" spans="2:118" s="5" customFormat="1" ht="18" customHeight="1" thickBot="1">
      <c r="B31" s="153">
        <v>8</v>
      </c>
      <c r="C31" s="244"/>
      <c r="D31" s="245" t="s">
        <v>68</v>
      </c>
      <c r="E31" s="246"/>
      <c r="F31" s="244"/>
      <c r="G31" s="245">
        <v>2</v>
      </c>
      <c r="H31" s="246"/>
      <c r="I31" s="244"/>
      <c r="J31" s="247">
        <f>J30</f>
        <v>0.5104166666666666</v>
      </c>
      <c r="K31" s="248"/>
      <c r="L31" s="248"/>
      <c r="M31" s="248"/>
      <c r="N31" s="249"/>
      <c r="O31" s="253" t="str">
        <f>AG17</f>
        <v>JFC AEB Hildesheim</v>
      </c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130" t="s">
        <v>66</v>
      </c>
      <c r="AF31" s="254" t="str">
        <f>AG19</f>
        <v>JSV 02 Giesen</v>
      </c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5"/>
      <c r="AW31" s="256"/>
      <c r="AX31" s="167"/>
      <c r="AY31" s="130" t="s">
        <v>67</v>
      </c>
      <c r="AZ31" s="167"/>
      <c r="BA31" s="169"/>
      <c r="BB31" s="187" t="s">
        <v>146</v>
      </c>
      <c r="BC31" s="188"/>
      <c r="BD31" s="189"/>
      <c r="BE31" s="103"/>
      <c r="BF31" s="101">
        <f t="shared" si="0"/>
        <v>0</v>
      </c>
      <c r="BG31" s="102" t="s">
        <v>67</v>
      </c>
      <c r="BH31" s="102">
        <f t="shared" si="1"/>
        <v>0</v>
      </c>
      <c r="BI31" s="102"/>
      <c r="BJ31" s="101"/>
      <c r="BK31" s="101"/>
      <c r="BL31" s="104"/>
      <c r="BM31" s="104"/>
      <c r="BN31" s="108"/>
      <c r="BO31" s="106"/>
      <c r="BP31" s="106"/>
      <c r="BQ31" s="106"/>
      <c r="BR31" s="107"/>
      <c r="BS31" s="106"/>
      <c r="BT31" s="106"/>
      <c r="BU31" s="106"/>
      <c r="BV31" s="101"/>
      <c r="BW31" s="101"/>
      <c r="BX31" s="78"/>
      <c r="BY31" s="78"/>
      <c r="BZ31" s="78"/>
      <c r="CA31" s="78"/>
      <c r="CB31" s="78"/>
      <c r="CC31" s="78"/>
      <c r="CD31" s="78"/>
      <c r="CE31" s="77"/>
      <c r="CF31" s="77"/>
      <c r="CG31" s="77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3"/>
    </row>
    <row r="32" spans="2:118" s="5" customFormat="1" ht="18" customHeight="1">
      <c r="B32" s="161">
        <v>9</v>
      </c>
      <c r="C32" s="257"/>
      <c r="D32" s="258" t="s">
        <v>65</v>
      </c>
      <c r="E32" s="162"/>
      <c r="F32" s="257"/>
      <c r="G32" s="258">
        <v>1</v>
      </c>
      <c r="H32" s="162"/>
      <c r="I32" s="257"/>
      <c r="J32" s="259">
        <f>J31+$U$10*$X$10+$AL$10</f>
        <v>0.5277777777777778</v>
      </c>
      <c r="K32" s="260"/>
      <c r="L32" s="260"/>
      <c r="M32" s="260"/>
      <c r="N32" s="261"/>
      <c r="O32" s="250" t="str">
        <f>D17</f>
        <v>MTV Ilten</v>
      </c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54" t="s">
        <v>66</v>
      </c>
      <c r="AF32" s="251" t="str">
        <f>D18</f>
        <v>TuSpo Lamspringe</v>
      </c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2"/>
      <c r="AW32" s="265"/>
      <c r="AX32" s="190"/>
      <c r="AY32" s="54" t="s">
        <v>67</v>
      </c>
      <c r="AZ32" s="190"/>
      <c r="BA32" s="191"/>
      <c r="BB32" s="262" t="s">
        <v>145</v>
      </c>
      <c r="BC32" s="263"/>
      <c r="BD32" s="264"/>
      <c r="BE32" s="103"/>
      <c r="BF32" s="101">
        <f t="shared" si="0"/>
        <v>0</v>
      </c>
      <c r="BG32" s="102" t="s">
        <v>67</v>
      </c>
      <c r="BH32" s="102">
        <f t="shared" si="1"/>
        <v>0</v>
      </c>
      <c r="BI32" s="102"/>
      <c r="BJ32" s="101"/>
      <c r="BK32" s="101"/>
      <c r="BL32" s="104"/>
      <c r="BM32" s="104"/>
      <c r="BN32" s="108"/>
      <c r="BO32" s="106"/>
      <c r="BP32" s="106"/>
      <c r="BQ32" s="106"/>
      <c r="BR32" s="107"/>
      <c r="BS32" s="106"/>
      <c r="BT32" s="106"/>
      <c r="BU32" s="106"/>
      <c r="BV32" s="101"/>
      <c r="BW32" s="101"/>
      <c r="BX32" s="78"/>
      <c r="BY32" s="78"/>
      <c r="BZ32" s="78"/>
      <c r="CA32" s="78"/>
      <c r="CB32" s="78"/>
      <c r="CC32" s="78"/>
      <c r="CD32" s="78"/>
      <c r="CE32" s="77"/>
      <c r="CF32" s="77"/>
      <c r="CG32" s="77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3"/>
    </row>
    <row r="33" spans="2:118" s="5" customFormat="1" ht="18" customHeight="1" thickBot="1">
      <c r="B33" s="302">
        <v>10</v>
      </c>
      <c r="C33" s="303"/>
      <c r="D33" s="304" t="s">
        <v>68</v>
      </c>
      <c r="E33" s="305"/>
      <c r="F33" s="303"/>
      <c r="G33" s="304">
        <v>1</v>
      </c>
      <c r="H33" s="305"/>
      <c r="I33" s="303"/>
      <c r="J33" s="306">
        <f>J32</f>
        <v>0.5277777777777778</v>
      </c>
      <c r="K33" s="307"/>
      <c r="L33" s="307"/>
      <c r="M33" s="307"/>
      <c r="N33" s="308"/>
      <c r="O33" s="266" t="str">
        <f>D19</f>
        <v>SV Frielingen</v>
      </c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56" t="s">
        <v>66</v>
      </c>
      <c r="AF33" s="267" t="str">
        <f>D16</f>
        <v>TSV Haimar-Dolgen</v>
      </c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8"/>
      <c r="AW33" s="269"/>
      <c r="AX33" s="270"/>
      <c r="AY33" s="56" t="s">
        <v>67</v>
      </c>
      <c r="AZ33" s="270"/>
      <c r="BA33" s="292"/>
      <c r="BB33" s="187" t="s">
        <v>146</v>
      </c>
      <c r="BC33" s="188"/>
      <c r="BD33" s="189"/>
      <c r="BE33" s="103"/>
      <c r="BF33" s="101">
        <f>IF(AW33=0,0,IF(AZ33="",0,IF(AW33&gt;AZ33,3,IF(AW33&lt;AZ33,0,1))))</f>
        <v>0</v>
      </c>
      <c r="BG33" s="102" t="s">
        <v>67</v>
      </c>
      <c r="BH33" s="102">
        <f>IF(AW33=0,0,IF(AZ33="",0,IF(AW33&lt;AZ33,3,IF(AW33&gt;AZ33,0,1))))</f>
        <v>0</v>
      </c>
      <c r="BI33" s="102"/>
      <c r="BJ33" s="101"/>
      <c r="BK33" s="101"/>
      <c r="BL33" s="104"/>
      <c r="BM33" s="104"/>
      <c r="BN33" s="108"/>
      <c r="BO33" s="106"/>
      <c r="BP33" s="106"/>
      <c r="BQ33" s="106"/>
      <c r="BR33" s="107"/>
      <c r="BS33" s="106"/>
      <c r="BT33" s="106"/>
      <c r="BU33" s="106"/>
      <c r="BV33" s="101"/>
      <c r="BW33" s="101"/>
      <c r="BX33" s="78"/>
      <c r="BY33" s="78"/>
      <c r="BZ33" s="78"/>
      <c r="CA33" s="78"/>
      <c r="CB33" s="78"/>
      <c r="CC33" s="78"/>
      <c r="CD33" s="78"/>
      <c r="CE33" s="77"/>
      <c r="CF33" s="77"/>
      <c r="CG33" s="77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3"/>
    </row>
    <row r="34" spans="2:118" s="5" customFormat="1" ht="18" customHeight="1">
      <c r="B34" s="161">
        <v>11</v>
      </c>
      <c r="C34" s="257"/>
      <c r="D34" s="258" t="s">
        <v>65</v>
      </c>
      <c r="E34" s="162"/>
      <c r="F34" s="257"/>
      <c r="G34" s="258">
        <v>2</v>
      </c>
      <c r="H34" s="162"/>
      <c r="I34" s="257"/>
      <c r="J34" s="259">
        <f>J32+$U$10*$X$10+$AL$10</f>
        <v>0.545138888888889</v>
      </c>
      <c r="K34" s="260"/>
      <c r="L34" s="260"/>
      <c r="M34" s="260"/>
      <c r="N34" s="261"/>
      <c r="O34" s="250" t="str">
        <f>AG17</f>
        <v>JFC AEB Hildesheim</v>
      </c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54" t="s">
        <v>66</v>
      </c>
      <c r="AF34" s="251" t="str">
        <f>AG18</f>
        <v>Germania Grasdorf</v>
      </c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2"/>
      <c r="AW34" s="265"/>
      <c r="AX34" s="190"/>
      <c r="AY34" s="54" t="s">
        <v>67</v>
      </c>
      <c r="AZ34" s="190"/>
      <c r="BA34" s="191"/>
      <c r="BB34" s="262" t="s">
        <v>145</v>
      </c>
      <c r="BC34" s="263"/>
      <c r="BD34" s="264"/>
      <c r="BE34" s="103"/>
      <c r="BF34" s="101">
        <f t="shared" si="0"/>
        <v>0</v>
      </c>
      <c r="BG34" s="102" t="s">
        <v>67</v>
      </c>
      <c r="BH34" s="102">
        <f t="shared" si="1"/>
        <v>0</v>
      </c>
      <c r="BI34" s="102"/>
      <c r="BJ34" s="101"/>
      <c r="BK34" s="101"/>
      <c r="BL34" s="104"/>
      <c r="BM34" s="104"/>
      <c r="BN34" s="108"/>
      <c r="BO34" s="106"/>
      <c r="BP34" s="106"/>
      <c r="BQ34" s="106"/>
      <c r="BR34" s="107"/>
      <c r="BS34" s="106"/>
      <c r="BT34" s="106"/>
      <c r="BU34" s="106"/>
      <c r="BV34" s="101"/>
      <c r="BW34" s="101"/>
      <c r="BX34" s="78"/>
      <c r="BY34" s="78"/>
      <c r="BZ34" s="78"/>
      <c r="CA34" s="78"/>
      <c r="CB34" s="78"/>
      <c r="CC34" s="78"/>
      <c r="CD34" s="78"/>
      <c r="CE34" s="77"/>
      <c r="CF34" s="77"/>
      <c r="CG34" s="77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3"/>
    </row>
    <row r="35" spans="2:118" s="5" customFormat="1" ht="18" customHeight="1" thickBot="1">
      <c r="B35" s="153">
        <v>12</v>
      </c>
      <c r="C35" s="244"/>
      <c r="D35" s="245" t="s">
        <v>68</v>
      </c>
      <c r="E35" s="246"/>
      <c r="F35" s="244"/>
      <c r="G35" s="245">
        <v>2</v>
      </c>
      <c r="H35" s="246"/>
      <c r="I35" s="244"/>
      <c r="J35" s="247">
        <f>J34</f>
        <v>0.545138888888889</v>
      </c>
      <c r="K35" s="248"/>
      <c r="L35" s="248"/>
      <c r="M35" s="248"/>
      <c r="N35" s="249"/>
      <c r="O35" s="253" t="str">
        <f>AG19</f>
        <v>JSV 02 Giesen</v>
      </c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130" t="s">
        <v>66</v>
      </c>
      <c r="AF35" s="254" t="str">
        <f>AG16</f>
        <v>Basche United</v>
      </c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5"/>
      <c r="AW35" s="256"/>
      <c r="AX35" s="167"/>
      <c r="AY35" s="130" t="s">
        <v>67</v>
      </c>
      <c r="AZ35" s="167"/>
      <c r="BA35" s="169"/>
      <c r="BB35" s="187" t="s">
        <v>146</v>
      </c>
      <c r="BC35" s="188"/>
      <c r="BD35" s="189"/>
      <c r="BE35" s="103"/>
      <c r="BF35" s="101">
        <f t="shared" si="0"/>
        <v>0</v>
      </c>
      <c r="BG35" s="102" t="s">
        <v>67</v>
      </c>
      <c r="BH35" s="102">
        <f t="shared" si="1"/>
        <v>0</v>
      </c>
      <c r="BI35" s="102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6"/>
      <c r="BU35" s="106"/>
      <c r="BV35" s="101"/>
      <c r="BW35" s="101"/>
      <c r="BX35" s="78"/>
      <c r="BY35" s="78"/>
      <c r="BZ35" s="78"/>
      <c r="CA35" s="78"/>
      <c r="CB35" s="78"/>
      <c r="CC35" s="78"/>
      <c r="CD35" s="78"/>
      <c r="CE35" s="77"/>
      <c r="CF35" s="77"/>
      <c r="CG35" s="77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3"/>
    </row>
    <row r="37" ht="12.75">
      <c r="B37" s="50" t="s">
        <v>69</v>
      </c>
    </row>
    <row r="38" ht="6" customHeight="1" thickBot="1"/>
    <row r="39" spans="2:117" s="57" customFormat="1" ht="13.5" customHeight="1" thickBot="1">
      <c r="B39" s="229" t="s">
        <v>50</v>
      </c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1"/>
      <c r="P39" s="229" t="s">
        <v>70</v>
      </c>
      <c r="Q39" s="230"/>
      <c r="R39" s="231"/>
      <c r="S39" s="229" t="s">
        <v>71</v>
      </c>
      <c r="T39" s="230"/>
      <c r="U39" s="230"/>
      <c r="V39" s="230"/>
      <c r="W39" s="231"/>
      <c r="X39" s="229" t="s">
        <v>72</v>
      </c>
      <c r="Y39" s="230"/>
      <c r="Z39" s="231"/>
      <c r="AA39" s="58"/>
      <c r="AB39" s="58"/>
      <c r="AC39" s="58"/>
      <c r="AD39" s="58"/>
      <c r="AE39" s="229" t="s">
        <v>51</v>
      </c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1"/>
      <c r="AS39" s="229" t="s">
        <v>70</v>
      </c>
      <c r="AT39" s="230"/>
      <c r="AU39" s="231"/>
      <c r="AV39" s="229" t="s">
        <v>71</v>
      </c>
      <c r="AW39" s="230"/>
      <c r="AX39" s="230"/>
      <c r="AY39" s="230"/>
      <c r="AZ39" s="231"/>
      <c r="BA39" s="229" t="s">
        <v>72</v>
      </c>
      <c r="BB39" s="230"/>
      <c r="BC39" s="231"/>
      <c r="BD39" s="79"/>
      <c r="BE39" s="5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80"/>
      <c r="BY39" s="80"/>
      <c r="BZ39" s="80"/>
      <c r="CA39" s="80"/>
      <c r="CB39" s="80"/>
      <c r="CC39" s="80"/>
      <c r="CD39" s="80"/>
      <c r="CE39" s="79"/>
      <c r="CF39" s="79"/>
      <c r="CG39" s="7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</row>
    <row r="40" spans="2:55" ht="12.75">
      <c r="B40" s="221">
        <v>1</v>
      </c>
      <c r="C40" s="217"/>
      <c r="D40" s="226" t="str">
        <f>VLOOKUP(SMALL($BI$16:$BI$19,B40),$BI$16:$BO$19,2,0)</f>
        <v>TSV Haimar-Dolgen</v>
      </c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8"/>
      <c r="P40" s="221">
        <f>VLOOKUP(SMALL($BI$16:$BI$19,B40),$BI$16:$BO$19,3,0)</f>
        <v>0</v>
      </c>
      <c r="Q40" s="216"/>
      <c r="R40" s="217"/>
      <c r="S40" s="221">
        <f>VLOOKUP(SMALL($BI$16:$BI$19,B40),$BI$16:$BO$19,4,0)</f>
        <v>0</v>
      </c>
      <c r="T40" s="216"/>
      <c r="U40" s="83" t="s">
        <v>67</v>
      </c>
      <c r="V40" s="216">
        <f>VLOOKUP(SMALL($BI$16:$BI$19,B40),$BI$16:$BO$19,5,0)</f>
        <v>0</v>
      </c>
      <c r="W40" s="217"/>
      <c r="X40" s="218">
        <f>VLOOKUP(SMALL($BI$16:$BI$19,B40),$BI$16:$BO$19,6,0)</f>
        <v>0</v>
      </c>
      <c r="Y40" s="219"/>
      <c r="Z40" s="220"/>
      <c r="AA40" s="5"/>
      <c r="AB40" s="5"/>
      <c r="AC40" s="5"/>
      <c r="AD40" s="5"/>
      <c r="AE40" s="221">
        <v>1</v>
      </c>
      <c r="AF40" s="222"/>
      <c r="AG40" s="223" t="str">
        <f>VLOOKUP(SMALL($BQ$16:$BQ$19,B40),$BQ$16:$BW$19,2,0)</f>
        <v>Basche United</v>
      </c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5"/>
      <c r="AS40" s="221">
        <f>VLOOKUP(SMALL($BQ$16:$BQ$19,B40),$BQ$16:$BW$19,3,0)</f>
        <v>0</v>
      </c>
      <c r="AT40" s="216"/>
      <c r="AU40" s="217"/>
      <c r="AV40" s="221">
        <f>VLOOKUP(SMALL($BQ$16:$BQ$19,B40),$BQ$16:$BW$19,4,0)</f>
        <v>0</v>
      </c>
      <c r="AW40" s="216"/>
      <c r="AX40" s="85" t="s">
        <v>67</v>
      </c>
      <c r="AY40" s="216">
        <f>VLOOKUP(SMALL($BQ$16:$BQ$19,B40),$BQ$16:$BW$19,5,0)</f>
        <v>0</v>
      </c>
      <c r="AZ40" s="217"/>
      <c r="BA40" s="218">
        <f>VLOOKUP(SMALL($BQ$16:$BQ$19,B40),$BQ$16:$BW$19,6,0)</f>
        <v>0</v>
      </c>
      <c r="BB40" s="219"/>
      <c r="BC40" s="220"/>
    </row>
    <row r="41" spans="2:55" ht="12.75">
      <c r="B41" s="208">
        <v>2</v>
      </c>
      <c r="C41" s="204"/>
      <c r="D41" s="213" t="str">
        <f>VLOOKUP(SMALL($BI$16:$BI$19,B41),$BI$16:$BO$19,2,0)</f>
        <v>MTV Ilten</v>
      </c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5"/>
      <c r="P41" s="208">
        <f>VLOOKUP(SMALL($BI$16:$BI$19,B41),$BI$16:$BO$19,3,0)</f>
        <v>0</v>
      </c>
      <c r="Q41" s="203"/>
      <c r="R41" s="204"/>
      <c r="S41" s="208">
        <f>VLOOKUP(SMALL($BI$16:$BI$19,B41),$BI$16:$BO$19,4,0)</f>
        <v>0</v>
      </c>
      <c r="T41" s="203"/>
      <c r="U41" s="60" t="s">
        <v>67</v>
      </c>
      <c r="V41" s="203">
        <f>VLOOKUP(SMALL($BI$16:$BI$19,B41),$BI$16:$BO$19,5,0)</f>
        <v>0</v>
      </c>
      <c r="W41" s="204"/>
      <c r="X41" s="205">
        <f>VLOOKUP(SMALL($BI$16:$BI$19,B41),$BI$16:$BO$19,6,0)</f>
        <v>0</v>
      </c>
      <c r="Y41" s="206"/>
      <c r="Z41" s="207"/>
      <c r="AA41" s="5"/>
      <c r="AB41" s="5"/>
      <c r="AC41" s="5"/>
      <c r="AD41" s="5"/>
      <c r="AE41" s="208">
        <v>2</v>
      </c>
      <c r="AF41" s="209"/>
      <c r="AG41" s="210" t="str">
        <f>VLOOKUP(SMALL($BQ$16:$BQ$19,B41),$BQ$16:$BW$19,2,0)</f>
        <v>JFC AEB Hildesheim</v>
      </c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2"/>
      <c r="AS41" s="208">
        <f>VLOOKUP(SMALL($BQ$16:$BQ$19,B41),$BQ$16:$BW$19,3,0)</f>
        <v>0</v>
      </c>
      <c r="AT41" s="203"/>
      <c r="AU41" s="204"/>
      <c r="AV41" s="208">
        <f>VLOOKUP(SMALL($BQ$16:$BQ$19,B41),$BQ$16:$BW$19,4,0)</f>
        <v>0</v>
      </c>
      <c r="AW41" s="203"/>
      <c r="AX41" s="60" t="s">
        <v>67</v>
      </c>
      <c r="AY41" s="203">
        <f>VLOOKUP(SMALL($BQ$16:$BQ$19,B41),$BQ$16:$BW$19,5,0)</f>
        <v>0</v>
      </c>
      <c r="AZ41" s="204"/>
      <c r="BA41" s="205">
        <f>VLOOKUP(SMALL($BQ$16:$BQ$19,B41),$BQ$16:$BW$19,6,0)</f>
        <v>0</v>
      </c>
      <c r="BB41" s="206"/>
      <c r="BC41" s="207"/>
    </row>
    <row r="42" spans="2:55" ht="12.75">
      <c r="B42" s="208">
        <v>3</v>
      </c>
      <c r="C42" s="204"/>
      <c r="D42" s="213" t="str">
        <f>VLOOKUP(SMALL($BI$16:$BI$19,B42),$BI$16:$BO$19,2,0)</f>
        <v>TuSpo Lamspringe</v>
      </c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5"/>
      <c r="P42" s="208">
        <f>VLOOKUP(SMALL($BI$16:$BI$19,B42),$BI$16:$BO$19,3,0)</f>
        <v>0</v>
      </c>
      <c r="Q42" s="203"/>
      <c r="R42" s="204"/>
      <c r="S42" s="208">
        <f>VLOOKUP(SMALL($BI$16:$BI$19,B42),$BI$16:$BO$19,4,0)</f>
        <v>0</v>
      </c>
      <c r="T42" s="203"/>
      <c r="U42" s="60" t="s">
        <v>67</v>
      </c>
      <c r="V42" s="203">
        <f>VLOOKUP(SMALL($BI$16:$BI$19,B42),$BI$16:$BO$19,5,0)</f>
        <v>0</v>
      </c>
      <c r="W42" s="204"/>
      <c r="X42" s="205">
        <f>VLOOKUP(SMALL($BI$16:$BI$19,B42),$BI$16:$BO$19,6,0)</f>
        <v>0</v>
      </c>
      <c r="Y42" s="206"/>
      <c r="Z42" s="207"/>
      <c r="AA42" s="5"/>
      <c r="AB42" s="5"/>
      <c r="AC42" s="5"/>
      <c r="AD42" s="5"/>
      <c r="AE42" s="208">
        <v>3</v>
      </c>
      <c r="AF42" s="209"/>
      <c r="AG42" s="210" t="str">
        <f>VLOOKUP(SMALL($BQ$16:$BQ$19,B42),$BQ$16:$BW$19,2,0)</f>
        <v>Germania Grasdorf</v>
      </c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2"/>
      <c r="AS42" s="208">
        <f>VLOOKUP(SMALL($BQ$16:$BQ$19,B42),$BQ$16:$BW$19,3,0)</f>
        <v>0</v>
      </c>
      <c r="AT42" s="203"/>
      <c r="AU42" s="204"/>
      <c r="AV42" s="208">
        <f>VLOOKUP(SMALL($BQ$16:$BQ$19,B42),$BQ$16:$BW$19,4,0)</f>
        <v>0</v>
      </c>
      <c r="AW42" s="203"/>
      <c r="AX42" s="60" t="s">
        <v>67</v>
      </c>
      <c r="AY42" s="203">
        <f>VLOOKUP(SMALL($BQ$16:$BQ$19,B42),$BQ$16:$BW$19,5,0)</f>
        <v>0</v>
      </c>
      <c r="AZ42" s="204"/>
      <c r="BA42" s="205">
        <f>VLOOKUP(SMALL($BQ$16:$BQ$19,B42),$BQ$16:$BW$19,6,0)</f>
        <v>0</v>
      </c>
      <c r="BB42" s="206"/>
      <c r="BC42" s="207"/>
    </row>
    <row r="43" spans="2:55" ht="13.5" thickBot="1">
      <c r="B43" s="185">
        <v>4</v>
      </c>
      <c r="C43" s="192"/>
      <c r="D43" s="200" t="str">
        <f>VLOOKUP(SMALL($BI$16:$BI$19,B43),$BI$16:$BO$19,2,0)</f>
        <v>SV Frielingen</v>
      </c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2"/>
      <c r="P43" s="185">
        <f>VLOOKUP(SMALL($BI$16:$BI$19,B43),$BI$16:$BO$19,3,0)</f>
        <v>0</v>
      </c>
      <c r="Q43" s="186"/>
      <c r="R43" s="192"/>
      <c r="S43" s="185">
        <f>VLOOKUP(SMALL($BI$16:$BI$19,B43),$BI$16:$BO$19,4,0)</f>
        <v>0</v>
      </c>
      <c r="T43" s="186"/>
      <c r="U43" s="61" t="s">
        <v>67</v>
      </c>
      <c r="V43" s="186">
        <f>VLOOKUP(SMALL($BI$16:$BI$19,B43),$BI$16:$BO$19,5,0)</f>
        <v>0</v>
      </c>
      <c r="W43" s="192"/>
      <c r="X43" s="193">
        <f>VLOOKUP(SMALL($BI$16:$BI$19,B43),$BI$16:$BO$19,6,0)</f>
        <v>0</v>
      </c>
      <c r="Y43" s="194"/>
      <c r="Z43" s="195"/>
      <c r="AA43" s="5"/>
      <c r="AB43" s="5"/>
      <c r="AC43" s="5"/>
      <c r="AD43" s="5"/>
      <c r="AE43" s="185">
        <v>4</v>
      </c>
      <c r="AF43" s="196"/>
      <c r="AG43" s="197" t="str">
        <f>VLOOKUP(SMALL($BQ$16:$BQ$19,B43),$BQ$16:$BW$19,2,0)</f>
        <v>JSV 02 Giesen</v>
      </c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9"/>
      <c r="AS43" s="185">
        <f>VLOOKUP(SMALL($BQ$16:$BQ$19,B43),$BQ$16:$BW$19,3,0)</f>
        <v>0</v>
      </c>
      <c r="AT43" s="186"/>
      <c r="AU43" s="192"/>
      <c r="AV43" s="185">
        <f>VLOOKUP(SMALL($BQ$16:$BQ$19,B43),$BQ$16:$BW$19,4,0)</f>
        <v>0</v>
      </c>
      <c r="AW43" s="186"/>
      <c r="AX43" s="61" t="s">
        <v>67</v>
      </c>
      <c r="AY43" s="186">
        <f>VLOOKUP(SMALL($BQ$16:$BQ$19,B43),$BQ$16:$BW$19,5,0)</f>
        <v>0</v>
      </c>
      <c r="AZ43" s="192"/>
      <c r="BA43" s="193">
        <f>VLOOKUP(SMALL($BQ$16:$BQ$19,B43),$BQ$16:$BW$19,6,0)</f>
        <v>0</v>
      </c>
      <c r="BB43" s="194"/>
      <c r="BC43" s="195"/>
    </row>
    <row r="46" spans="2:55" ht="33.75">
      <c r="B46" s="149" t="str">
        <f>$A$2</f>
        <v>TSV Germania Haimar-Dolgen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</row>
    <row r="47" spans="2:55" ht="19.5">
      <c r="B47" s="150" t="str">
        <f>$A$3</f>
        <v>Sommerturnier </v>
      </c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</row>
    <row r="49" ht="12.75">
      <c r="B49" s="50" t="s">
        <v>73</v>
      </c>
    </row>
    <row r="51" spans="1:57" ht="15">
      <c r="A51" s="42"/>
      <c r="B51" s="42"/>
      <c r="C51" s="42"/>
      <c r="D51" s="42"/>
      <c r="E51" s="42"/>
      <c r="F51" s="42"/>
      <c r="G51" s="28" t="s">
        <v>42</v>
      </c>
      <c r="H51" s="240">
        <v>0.5625</v>
      </c>
      <c r="I51" s="240"/>
      <c r="J51" s="240"/>
      <c r="K51" s="240"/>
      <c r="L51" s="240"/>
      <c r="M51" s="90" t="s">
        <v>43</v>
      </c>
      <c r="N51" s="42"/>
      <c r="O51" s="42"/>
      <c r="P51" s="42"/>
      <c r="Q51" s="42"/>
      <c r="R51" s="42"/>
      <c r="S51" s="42"/>
      <c r="T51" s="28" t="s">
        <v>44</v>
      </c>
      <c r="U51" s="241">
        <v>1</v>
      </c>
      <c r="V51" s="242"/>
      <c r="W51" s="49" t="s">
        <v>46</v>
      </c>
      <c r="X51" s="243">
        <v>0.017361111111111112</v>
      </c>
      <c r="Y51" s="243"/>
      <c r="Z51" s="243"/>
      <c r="AA51" s="243"/>
      <c r="AB51" s="243"/>
      <c r="AC51" s="90" t="s">
        <v>47</v>
      </c>
      <c r="AD51" s="42"/>
      <c r="AE51" s="42"/>
      <c r="AF51" s="42"/>
      <c r="AG51" s="42"/>
      <c r="AH51" s="42"/>
      <c r="AI51" s="42"/>
      <c r="AJ51" s="42"/>
      <c r="AK51" s="28" t="s">
        <v>48</v>
      </c>
      <c r="AL51" s="243">
        <v>0.003472222222222222</v>
      </c>
      <c r="AM51" s="243"/>
      <c r="AN51" s="243"/>
      <c r="AO51" s="243"/>
      <c r="AP51" s="243"/>
      <c r="AQ51" s="90" t="s">
        <v>47</v>
      </c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75"/>
      <c r="BE51" s="43"/>
    </row>
    <row r="52" ht="6" customHeight="1"/>
    <row r="53" spans="80:88" ht="3.75" customHeight="1" thickBot="1">
      <c r="CB53" s="71"/>
      <c r="CC53" s="71"/>
      <c r="CD53" s="71"/>
      <c r="CE53" s="81"/>
      <c r="CF53" s="81"/>
      <c r="CG53" s="81"/>
      <c r="CH53" s="62"/>
      <c r="CI53" s="62"/>
      <c r="CJ53" s="62"/>
    </row>
    <row r="54" spans="2:56" ht="19.5" customHeight="1" thickBot="1">
      <c r="B54" s="178" t="s">
        <v>58</v>
      </c>
      <c r="C54" s="179"/>
      <c r="D54" s="180" t="s">
        <v>61</v>
      </c>
      <c r="E54" s="181"/>
      <c r="F54" s="181"/>
      <c r="G54" s="181"/>
      <c r="H54" s="181"/>
      <c r="I54" s="181"/>
      <c r="J54" s="181"/>
      <c r="K54" s="181"/>
      <c r="L54" s="181"/>
      <c r="M54" s="181"/>
      <c r="N54" s="179"/>
      <c r="O54" s="180" t="s">
        <v>79</v>
      </c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79"/>
      <c r="AW54" s="182" t="s">
        <v>63</v>
      </c>
      <c r="AX54" s="183"/>
      <c r="AY54" s="183"/>
      <c r="AZ54" s="183"/>
      <c r="BA54" s="184"/>
      <c r="BB54" s="239" t="s">
        <v>109</v>
      </c>
      <c r="BC54" s="183"/>
      <c r="BD54" s="184"/>
    </row>
    <row r="55" spans="2:56" ht="18" customHeight="1">
      <c r="B55" s="151">
        <v>30</v>
      </c>
      <c r="C55" s="152"/>
      <c r="D55" s="155">
        <f>H51</f>
        <v>0.5625</v>
      </c>
      <c r="E55" s="156"/>
      <c r="F55" s="156"/>
      <c r="G55" s="156"/>
      <c r="H55" s="156"/>
      <c r="I55" s="156"/>
      <c r="J55" s="156"/>
      <c r="K55" s="156"/>
      <c r="L55" s="156"/>
      <c r="M55" s="156"/>
      <c r="N55" s="157"/>
      <c r="O55" s="161">
        <f>IF(ISBLANK($AZ$34),"",D43)</f>
      </c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54" t="s">
        <v>66</v>
      </c>
      <c r="AF55" s="162">
        <f>IF(ISBLANK($AZ$35),"",AG43)</f>
      </c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3"/>
      <c r="AW55" s="164"/>
      <c r="AX55" s="165"/>
      <c r="AY55" s="165" t="s">
        <v>67</v>
      </c>
      <c r="AZ55" s="165"/>
      <c r="BA55" s="168"/>
      <c r="BB55" s="232"/>
      <c r="BC55" s="233"/>
      <c r="BD55" s="234"/>
    </row>
    <row r="56" spans="2:56" ht="12" customHeight="1" thickBot="1">
      <c r="B56" s="153"/>
      <c r="C56" s="154"/>
      <c r="D56" s="158"/>
      <c r="E56" s="159"/>
      <c r="F56" s="159"/>
      <c r="G56" s="159"/>
      <c r="H56" s="159"/>
      <c r="I56" s="159"/>
      <c r="J56" s="159"/>
      <c r="K56" s="159"/>
      <c r="L56" s="159"/>
      <c r="M56" s="159"/>
      <c r="N56" s="160"/>
      <c r="O56" s="170" t="s">
        <v>118</v>
      </c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89"/>
      <c r="AF56" s="143" t="s">
        <v>124</v>
      </c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4"/>
      <c r="AW56" s="166"/>
      <c r="AX56" s="167"/>
      <c r="AY56" s="167"/>
      <c r="AZ56" s="167"/>
      <c r="BA56" s="169"/>
      <c r="BB56" s="235"/>
      <c r="BC56" s="236"/>
      <c r="BD56" s="237"/>
    </row>
    <row r="57" spans="15:88" ht="3.75" customHeight="1" thickBot="1"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86"/>
      <c r="AX57" s="86"/>
      <c r="AY57" s="86"/>
      <c r="AZ57" s="86"/>
      <c r="BA57" s="86"/>
      <c r="BB57" s="86"/>
      <c r="BC57" s="86"/>
      <c r="BD57" s="88"/>
      <c r="CB57" s="71"/>
      <c r="CC57" s="71"/>
      <c r="CD57" s="71"/>
      <c r="CE57" s="81"/>
      <c r="CF57" s="81"/>
      <c r="CG57" s="81"/>
      <c r="CH57" s="62"/>
      <c r="CI57" s="62"/>
      <c r="CJ57" s="62"/>
    </row>
    <row r="58" spans="2:88" ht="19.5" customHeight="1" thickBot="1">
      <c r="B58" s="178" t="s">
        <v>58</v>
      </c>
      <c r="C58" s="179"/>
      <c r="D58" s="180" t="s">
        <v>61</v>
      </c>
      <c r="E58" s="181"/>
      <c r="F58" s="181"/>
      <c r="G58" s="181"/>
      <c r="H58" s="181"/>
      <c r="I58" s="181"/>
      <c r="J58" s="181"/>
      <c r="K58" s="181"/>
      <c r="L58" s="181"/>
      <c r="M58" s="181"/>
      <c r="N58" s="179"/>
      <c r="O58" s="180" t="s">
        <v>82</v>
      </c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79"/>
      <c r="AW58" s="182" t="s">
        <v>63</v>
      </c>
      <c r="AX58" s="183"/>
      <c r="AY58" s="183"/>
      <c r="AZ58" s="183"/>
      <c r="BA58" s="184"/>
      <c r="BB58" s="239" t="s">
        <v>109</v>
      </c>
      <c r="BC58" s="183"/>
      <c r="BD58" s="184"/>
      <c r="CB58" s="71"/>
      <c r="CC58" s="71"/>
      <c r="CD58" s="82"/>
      <c r="CE58" s="81"/>
      <c r="CF58" s="81"/>
      <c r="CG58" s="81"/>
      <c r="CH58" s="62"/>
      <c r="CI58" s="62"/>
      <c r="CJ58" s="62"/>
    </row>
    <row r="59" spans="2:88" ht="18" customHeight="1">
      <c r="B59" s="151">
        <v>31</v>
      </c>
      <c r="C59" s="152"/>
      <c r="D59" s="155">
        <f>D$55+U$51*X$51+$AL$51</f>
        <v>0.5833333333333334</v>
      </c>
      <c r="E59" s="156"/>
      <c r="F59" s="156"/>
      <c r="G59" s="156"/>
      <c r="H59" s="156"/>
      <c r="I59" s="156"/>
      <c r="J59" s="156"/>
      <c r="K59" s="156"/>
      <c r="L59" s="156"/>
      <c r="M59" s="156"/>
      <c r="N59" s="157"/>
      <c r="O59" s="161">
        <f>IF(ISBLANK($AZ$34),"",D42)</f>
      </c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54" t="s">
        <v>66</v>
      </c>
      <c r="AF59" s="162">
        <f>IF(ISBLANK($AZ$35),"",AG42)</f>
      </c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3"/>
      <c r="AW59" s="164"/>
      <c r="AX59" s="165"/>
      <c r="AY59" s="165" t="s">
        <v>67</v>
      </c>
      <c r="AZ59" s="165"/>
      <c r="BA59" s="168"/>
      <c r="BB59" s="232"/>
      <c r="BC59" s="233"/>
      <c r="BD59" s="234"/>
      <c r="CB59" s="71"/>
      <c r="CC59" s="71"/>
      <c r="CD59" s="82"/>
      <c r="CE59" s="81"/>
      <c r="CF59" s="81"/>
      <c r="CG59" s="81"/>
      <c r="CH59" s="62"/>
      <c r="CI59" s="62"/>
      <c r="CJ59" s="62"/>
    </row>
    <row r="60" spans="2:56" ht="12" customHeight="1" thickBot="1">
      <c r="B60" s="153"/>
      <c r="C60" s="154"/>
      <c r="D60" s="158"/>
      <c r="E60" s="159"/>
      <c r="F60" s="159"/>
      <c r="G60" s="159"/>
      <c r="H60" s="159"/>
      <c r="I60" s="159"/>
      <c r="J60" s="159"/>
      <c r="K60" s="159"/>
      <c r="L60" s="159"/>
      <c r="M60" s="159"/>
      <c r="N60" s="160"/>
      <c r="O60" s="170" t="s">
        <v>120</v>
      </c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89"/>
      <c r="AF60" s="143" t="s">
        <v>125</v>
      </c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4"/>
      <c r="AW60" s="166"/>
      <c r="AX60" s="167"/>
      <c r="AY60" s="167"/>
      <c r="AZ60" s="167"/>
      <c r="BA60" s="169"/>
      <c r="BB60" s="235"/>
      <c r="BC60" s="236"/>
      <c r="BD60" s="237"/>
    </row>
    <row r="61" spans="15:56" ht="7.5" customHeight="1" thickBot="1"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86"/>
      <c r="AX61" s="86"/>
      <c r="AY61" s="86"/>
      <c r="AZ61" s="86"/>
      <c r="BA61" s="86"/>
      <c r="BB61" s="86"/>
      <c r="BC61" s="86"/>
      <c r="BD61" s="88"/>
    </row>
    <row r="62" spans="2:56" ht="19.5" customHeight="1" thickBot="1">
      <c r="B62" s="171" t="s">
        <v>58</v>
      </c>
      <c r="C62" s="172"/>
      <c r="D62" s="173" t="s">
        <v>61</v>
      </c>
      <c r="E62" s="174"/>
      <c r="F62" s="174"/>
      <c r="G62" s="174"/>
      <c r="H62" s="174"/>
      <c r="I62" s="174"/>
      <c r="J62" s="174"/>
      <c r="K62" s="174"/>
      <c r="L62" s="174"/>
      <c r="M62" s="174"/>
      <c r="N62" s="172"/>
      <c r="O62" s="173" t="s">
        <v>85</v>
      </c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2"/>
      <c r="AW62" s="175" t="s">
        <v>63</v>
      </c>
      <c r="AX62" s="176"/>
      <c r="AY62" s="176"/>
      <c r="AZ62" s="176"/>
      <c r="BA62" s="177"/>
      <c r="BB62" s="238" t="s">
        <v>109</v>
      </c>
      <c r="BC62" s="176"/>
      <c r="BD62" s="177"/>
    </row>
    <row r="63" spans="2:56" ht="18" customHeight="1">
      <c r="B63" s="151">
        <v>32</v>
      </c>
      <c r="C63" s="152"/>
      <c r="D63" s="155">
        <f>D$59+U$51*X$51+$AL$51</f>
        <v>0.6041666666666667</v>
      </c>
      <c r="E63" s="156"/>
      <c r="F63" s="156"/>
      <c r="G63" s="156"/>
      <c r="H63" s="156"/>
      <c r="I63" s="156"/>
      <c r="J63" s="156"/>
      <c r="K63" s="156"/>
      <c r="L63" s="156"/>
      <c r="M63" s="156"/>
      <c r="N63" s="157"/>
      <c r="O63" s="161">
        <f>IF(ISBLANK($AZ$34),"",D41)</f>
      </c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54" t="s">
        <v>66</v>
      </c>
      <c r="AF63" s="162">
        <f>IF(ISBLANK($AZ$35),"",AG41)</f>
      </c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3"/>
      <c r="AW63" s="164"/>
      <c r="AX63" s="165"/>
      <c r="AY63" s="165" t="s">
        <v>67</v>
      </c>
      <c r="AZ63" s="165"/>
      <c r="BA63" s="168"/>
      <c r="BB63" s="232"/>
      <c r="BC63" s="233"/>
      <c r="BD63" s="234"/>
    </row>
    <row r="64" spans="2:56" ht="12" customHeight="1" thickBot="1">
      <c r="B64" s="153"/>
      <c r="C64" s="154"/>
      <c r="D64" s="158"/>
      <c r="E64" s="159"/>
      <c r="F64" s="159"/>
      <c r="G64" s="159"/>
      <c r="H64" s="159"/>
      <c r="I64" s="159"/>
      <c r="J64" s="159"/>
      <c r="K64" s="159"/>
      <c r="L64" s="159"/>
      <c r="M64" s="159"/>
      <c r="N64" s="160"/>
      <c r="O64" s="170" t="s">
        <v>121</v>
      </c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89"/>
      <c r="AF64" s="143" t="s">
        <v>126</v>
      </c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4"/>
      <c r="AW64" s="166"/>
      <c r="AX64" s="167"/>
      <c r="AY64" s="167"/>
      <c r="AZ64" s="167"/>
      <c r="BA64" s="169"/>
      <c r="BB64" s="235"/>
      <c r="BC64" s="236"/>
      <c r="BD64" s="237"/>
    </row>
    <row r="65" spans="15:56" ht="3.75" customHeight="1" thickBot="1"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86"/>
      <c r="AX65" s="86"/>
      <c r="AY65" s="86"/>
      <c r="AZ65" s="86"/>
      <c r="BA65" s="86"/>
      <c r="BB65" s="86"/>
      <c r="BC65" s="86"/>
      <c r="BD65" s="88"/>
    </row>
    <row r="66" spans="2:56" ht="19.5" customHeight="1" thickBot="1">
      <c r="B66" s="171" t="s">
        <v>58</v>
      </c>
      <c r="C66" s="172"/>
      <c r="D66" s="173" t="s">
        <v>61</v>
      </c>
      <c r="E66" s="174"/>
      <c r="F66" s="174"/>
      <c r="G66" s="174"/>
      <c r="H66" s="174"/>
      <c r="I66" s="174"/>
      <c r="J66" s="174"/>
      <c r="K66" s="174"/>
      <c r="L66" s="174"/>
      <c r="M66" s="174"/>
      <c r="N66" s="172"/>
      <c r="O66" s="173" t="s">
        <v>88</v>
      </c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2"/>
      <c r="AW66" s="175" t="s">
        <v>63</v>
      </c>
      <c r="AX66" s="176"/>
      <c r="AY66" s="176"/>
      <c r="AZ66" s="176"/>
      <c r="BA66" s="177"/>
      <c r="BB66" s="238" t="s">
        <v>109</v>
      </c>
      <c r="BC66" s="176"/>
      <c r="BD66" s="177"/>
    </row>
    <row r="67" spans="2:56" ht="18" customHeight="1">
      <c r="B67" s="151">
        <v>33</v>
      </c>
      <c r="C67" s="152"/>
      <c r="D67" s="155">
        <f>D$63+U$51*X$51+$AL$51</f>
        <v>0.6250000000000001</v>
      </c>
      <c r="E67" s="156"/>
      <c r="F67" s="156"/>
      <c r="G67" s="156"/>
      <c r="H67" s="156"/>
      <c r="I67" s="156"/>
      <c r="J67" s="156"/>
      <c r="K67" s="156"/>
      <c r="L67" s="156"/>
      <c r="M67" s="156"/>
      <c r="N67" s="157"/>
      <c r="O67" s="161">
        <f>IF(ISBLANK($AZ$34),"",D40)</f>
      </c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54" t="s">
        <v>66</v>
      </c>
      <c r="AF67" s="162">
        <f>IF(ISBLANK($AZ$35),"",AG40)</f>
      </c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3"/>
      <c r="AW67" s="164"/>
      <c r="AX67" s="165"/>
      <c r="AY67" s="165" t="s">
        <v>67</v>
      </c>
      <c r="AZ67" s="165"/>
      <c r="BA67" s="168"/>
      <c r="BB67" s="232"/>
      <c r="BC67" s="233"/>
      <c r="BD67" s="234"/>
    </row>
    <row r="68" spans="2:56" ht="12" customHeight="1" thickBot="1">
      <c r="B68" s="153"/>
      <c r="C68" s="154"/>
      <c r="D68" s="158"/>
      <c r="E68" s="159"/>
      <c r="F68" s="159"/>
      <c r="G68" s="159"/>
      <c r="H68" s="159"/>
      <c r="I68" s="159"/>
      <c r="J68" s="159"/>
      <c r="K68" s="159"/>
      <c r="L68" s="159"/>
      <c r="M68" s="159"/>
      <c r="N68" s="160"/>
      <c r="O68" s="170" t="s">
        <v>122</v>
      </c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89"/>
      <c r="AF68" s="143" t="s">
        <v>127</v>
      </c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4"/>
      <c r="AW68" s="166"/>
      <c r="AX68" s="167"/>
      <c r="AY68" s="167"/>
      <c r="AZ68" s="167"/>
      <c r="BA68" s="169"/>
      <c r="BB68" s="235"/>
      <c r="BC68" s="236"/>
      <c r="BD68" s="237"/>
    </row>
    <row r="71" spans="2:55" ht="33.75">
      <c r="B71" s="149" t="str">
        <f>$A$2</f>
        <v>TSV Germania Haimar-Dolgen</v>
      </c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</row>
    <row r="72" spans="2:55" ht="19.5">
      <c r="B72" s="150" t="str">
        <f>$A$3</f>
        <v>Sommerturnier </v>
      </c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</row>
    <row r="74" spans="2:75" ht="12.75">
      <c r="B74" s="50" t="s">
        <v>91</v>
      </c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</row>
    <row r="75" ht="8.25" customHeight="1" thickBot="1"/>
    <row r="76" spans="9:48" ht="25.5" customHeight="1">
      <c r="I76" s="145" t="s">
        <v>52</v>
      </c>
      <c r="J76" s="146"/>
      <c r="K76" s="146"/>
      <c r="L76" s="67"/>
      <c r="M76" s="147" t="str">
        <f>IF(ISBLANK($AZ$67)," ",IF($AW67&gt;$AZ$67,$O$67,IF($AZ$67&gt;$AW$67,$AF$67)))</f>
        <v> </v>
      </c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8"/>
    </row>
    <row r="77" spans="9:48" ht="25.5" customHeight="1">
      <c r="I77" s="141" t="s">
        <v>53</v>
      </c>
      <c r="J77" s="142"/>
      <c r="K77" s="142"/>
      <c r="L77" s="68"/>
      <c r="M77" s="139" t="str">
        <f>IF(ISBLANK($AZ$67)," ",IF($AW67&lt;$AZ$67,$O$67,IF($AZ$67&lt;$AW$67,$AF$67)))</f>
        <v> </v>
      </c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40"/>
    </row>
    <row r="78" spans="9:48" ht="25.5" customHeight="1">
      <c r="I78" s="141" t="s">
        <v>54</v>
      </c>
      <c r="J78" s="142"/>
      <c r="K78" s="142"/>
      <c r="L78" s="68"/>
      <c r="M78" s="139" t="str">
        <f>IF(ISBLANK($AZ$63)," ",IF($AW63&gt;$AZ$63,$O$63,IF($AZ$63&gt;$AW$63,$AF$63)))</f>
        <v> </v>
      </c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40"/>
    </row>
    <row r="79" spans="9:48" ht="25.5" customHeight="1">
      <c r="I79" s="141" t="s">
        <v>55</v>
      </c>
      <c r="J79" s="142"/>
      <c r="K79" s="142"/>
      <c r="L79" s="68"/>
      <c r="M79" s="139" t="str">
        <f>IF(ISBLANK($AZ$63)," ",IF($AW63&lt;$AZ$63,$O$63,IF($AZ$63&lt;$AW$63,$AF$63)))</f>
        <v> </v>
      </c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40"/>
    </row>
    <row r="80" spans="9:48" ht="25.5" customHeight="1">
      <c r="I80" s="141" t="s">
        <v>56</v>
      </c>
      <c r="J80" s="142"/>
      <c r="K80" s="142"/>
      <c r="L80" s="68"/>
      <c r="M80" s="139" t="str">
        <f>IF(ISBLANK($AZ$59)," ",IF($AW59&gt;$AZ$59,$O$59,IF($AZ$59&gt;$AW$59,$AF$59)))</f>
        <v> </v>
      </c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40"/>
    </row>
    <row r="81" spans="9:48" ht="25.5" customHeight="1">
      <c r="I81" s="141" t="s">
        <v>92</v>
      </c>
      <c r="J81" s="142"/>
      <c r="K81" s="142"/>
      <c r="L81" s="68"/>
      <c r="M81" s="139" t="str">
        <f>IF(ISBLANK($AZ$59)," ",IF($AW59&lt;$AZ$59,$O$59,IF($AZ$59&lt;$AW$59,$AF$59)))</f>
        <v> </v>
      </c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40"/>
    </row>
    <row r="82" spans="9:48" ht="25.5" customHeight="1">
      <c r="I82" s="141" t="s">
        <v>93</v>
      </c>
      <c r="J82" s="142"/>
      <c r="K82" s="142"/>
      <c r="L82" s="68"/>
      <c r="M82" s="139" t="str">
        <f>IF(ISBLANK($AZ$55)," ",IF($AW55&gt;$AZ$55,$O$55,IF($AZ$55&gt;$AW$55,$AF$55)))</f>
        <v> </v>
      </c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40"/>
    </row>
    <row r="83" spans="9:48" ht="25.5" customHeight="1" thickBot="1">
      <c r="I83" s="135" t="s">
        <v>94</v>
      </c>
      <c r="J83" s="136"/>
      <c r="K83" s="136"/>
      <c r="L83" s="69"/>
      <c r="M83" s="137" t="str">
        <f>IF(ISBLANK($AZ$55)," ",IF($AW55&lt;$AZ$55,$O$55,IF($AZ$55&lt;$AW$55,$AF$55)))</f>
        <v> </v>
      </c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8"/>
    </row>
  </sheetData>
  <sheetProtection/>
  <mergeCells count="286">
    <mergeCell ref="AW33:AX33"/>
    <mergeCell ref="AZ33:BA33"/>
    <mergeCell ref="B33:C33"/>
    <mergeCell ref="O30:AD30"/>
    <mergeCell ref="O31:AD31"/>
    <mergeCell ref="O32:AD32"/>
    <mergeCell ref="B34:C34"/>
    <mergeCell ref="BB33:BD33"/>
    <mergeCell ref="BB34:BD34"/>
    <mergeCell ref="AW34:AX34"/>
    <mergeCell ref="D34:F34"/>
    <mergeCell ref="O33:AD33"/>
    <mergeCell ref="AF33:AV33"/>
    <mergeCell ref="AW29:AX29"/>
    <mergeCell ref="AZ29:BA29"/>
    <mergeCell ref="B25:C25"/>
    <mergeCell ref="D25:F25"/>
    <mergeCell ref="O26:AD26"/>
    <mergeCell ref="AF26:AV26"/>
    <mergeCell ref="B26:C26"/>
    <mergeCell ref="D26:F26"/>
    <mergeCell ref="G26:I26"/>
    <mergeCell ref="J26:N26"/>
    <mergeCell ref="B29:C29"/>
    <mergeCell ref="D29:F29"/>
    <mergeCell ref="G29:I29"/>
    <mergeCell ref="J29:N29"/>
    <mergeCell ref="AF29:AV29"/>
    <mergeCell ref="G25:I25"/>
    <mergeCell ref="J25:N25"/>
    <mergeCell ref="O29:AD29"/>
    <mergeCell ref="A2:AP2"/>
    <mergeCell ref="A3:AP3"/>
    <mergeCell ref="A4:AP4"/>
    <mergeCell ref="M6:T6"/>
    <mergeCell ref="Y6:AF6"/>
    <mergeCell ref="B8:AM8"/>
    <mergeCell ref="AE16:AF16"/>
    <mergeCell ref="AG16:BC16"/>
    <mergeCell ref="AE18:AF18"/>
    <mergeCell ref="AG18:BC18"/>
    <mergeCell ref="AE17:AF17"/>
    <mergeCell ref="AG17:BC17"/>
    <mergeCell ref="B15:Z15"/>
    <mergeCell ref="AE15:BC15"/>
    <mergeCell ref="H10:L10"/>
    <mergeCell ref="U10:V10"/>
    <mergeCell ref="BI13:BO14"/>
    <mergeCell ref="BQ13:BW14"/>
    <mergeCell ref="X10:AB10"/>
    <mergeCell ref="AL10:AP10"/>
    <mergeCell ref="B16:C16"/>
    <mergeCell ref="D16:Z16"/>
    <mergeCell ref="B18:C18"/>
    <mergeCell ref="D18:Z18"/>
    <mergeCell ref="B17:C17"/>
    <mergeCell ref="D17:Z17"/>
    <mergeCell ref="AE19:AF19"/>
    <mergeCell ref="AG19:BC19"/>
    <mergeCell ref="B23:C23"/>
    <mergeCell ref="D23:F23"/>
    <mergeCell ref="G23:I23"/>
    <mergeCell ref="J23:N23"/>
    <mergeCell ref="BB23:BD23"/>
    <mergeCell ref="B24:C24"/>
    <mergeCell ref="D24:F24"/>
    <mergeCell ref="G24:I24"/>
    <mergeCell ref="J24:N24"/>
    <mergeCell ref="B19:C19"/>
    <mergeCell ref="D19:Z19"/>
    <mergeCell ref="BF23:BH23"/>
    <mergeCell ref="O24:AD24"/>
    <mergeCell ref="AF24:AV24"/>
    <mergeCell ref="AW24:AX24"/>
    <mergeCell ref="AZ24:BA24"/>
    <mergeCell ref="O23:AV23"/>
    <mergeCell ref="AW23:BA23"/>
    <mergeCell ref="BB24:BD24"/>
    <mergeCell ref="AW26:AX26"/>
    <mergeCell ref="AZ26:BA26"/>
    <mergeCell ref="BB26:BD26"/>
    <mergeCell ref="BB25:BD25"/>
    <mergeCell ref="O25:AD25"/>
    <mergeCell ref="AF25:AV25"/>
    <mergeCell ref="AW25:AX25"/>
    <mergeCell ref="AZ25:BA25"/>
    <mergeCell ref="B27:C27"/>
    <mergeCell ref="D27:F27"/>
    <mergeCell ref="G27:I27"/>
    <mergeCell ref="J27:N27"/>
    <mergeCell ref="O27:AD27"/>
    <mergeCell ref="AF27:AV27"/>
    <mergeCell ref="O28:AD28"/>
    <mergeCell ref="AF28:AV28"/>
    <mergeCell ref="AW28:AX28"/>
    <mergeCell ref="B28:C28"/>
    <mergeCell ref="D28:F28"/>
    <mergeCell ref="G28:I28"/>
    <mergeCell ref="J28:N28"/>
    <mergeCell ref="AF30:AV30"/>
    <mergeCell ref="BB27:BD27"/>
    <mergeCell ref="BB28:BD28"/>
    <mergeCell ref="BB30:BD30"/>
    <mergeCell ref="AZ30:BA30"/>
    <mergeCell ref="AZ27:BA27"/>
    <mergeCell ref="AZ28:BA28"/>
    <mergeCell ref="AW30:AX30"/>
    <mergeCell ref="BB29:BD29"/>
    <mergeCell ref="AW27:AX27"/>
    <mergeCell ref="B30:C30"/>
    <mergeCell ref="D30:F30"/>
    <mergeCell ref="G30:I30"/>
    <mergeCell ref="J30:N30"/>
    <mergeCell ref="B31:C31"/>
    <mergeCell ref="D31:F31"/>
    <mergeCell ref="G31:I31"/>
    <mergeCell ref="J31:N31"/>
    <mergeCell ref="AF31:AV31"/>
    <mergeCell ref="AW31:AX31"/>
    <mergeCell ref="BB31:BD31"/>
    <mergeCell ref="BB32:BD32"/>
    <mergeCell ref="AF32:AV32"/>
    <mergeCell ref="AW32:AX32"/>
    <mergeCell ref="AZ31:BA31"/>
    <mergeCell ref="AZ32:BA32"/>
    <mergeCell ref="BA39:BC39"/>
    <mergeCell ref="B32:C32"/>
    <mergeCell ref="D32:F32"/>
    <mergeCell ref="G32:I32"/>
    <mergeCell ref="J32:N32"/>
    <mergeCell ref="G34:I34"/>
    <mergeCell ref="J34:N34"/>
    <mergeCell ref="D33:F33"/>
    <mergeCell ref="G33:I33"/>
    <mergeCell ref="J33:N33"/>
    <mergeCell ref="O34:AD34"/>
    <mergeCell ref="AF34:AV34"/>
    <mergeCell ref="O35:AD35"/>
    <mergeCell ref="AF35:AV35"/>
    <mergeCell ref="AW35:AX35"/>
    <mergeCell ref="AZ35:BA35"/>
    <mergeCell ref="B35:C35"/>
    <mergeCell ref="D35:F35"/>
    <mergeCell ref="G35:I35"/>
    <mergeCell ref="J35:N35"/>
    <mergeCell ref="AS39:AU39"/>
    <mergeCell ref="AV39:AZ39"/>
    <mergeCell ref="AE39:AR39"/>
    <mergeCell ref="AS41:AU41"/>
    <mergeCell ref="AV41:AW41"/>
    <mergeCell ref="AY40:AZ40"/>
    <mergeCell ref="BA40:BC40"/>
    <mergeCell ref="AS40:AU40"/>
    <mergeCell ref="AV40:AW40"/>
    <mergeCell ref="AY41:AZ41"/>
    <mergeCell ref="BA41:BC41"/>
    <mergeCell ref="BB62:BD62"/>
    <mergeCell ref="BA43:BC43"/>
    <mergeCell ref="AW54:BA54"/>
    <mergeCell ref="B47:BC47"/>
    <mergeCell ref="H51:L51"/>
    <mergeCell ref="U51:V51"/>
    <mergeCell ref="X51:AB51"/>
    <mergeCell ref="AL51:AP51"/>
    <mergeCell ref="P43:R43"/>
    <mergeCell ref="B54:C54"/>
    <mergeCell ref="X39:Z39"/>
    <mergeCell ref="AY42:AZ42"/>
    <mergeCell ref="BA42:BC42"/>
    <mergeCell ref="BB63:BD64"/>
    <mergeCell ref="BB67:BD68"/>
    <mergeCell ref="BB66:BD66"/>
    <mergeCell ref="BB54:BD54"/>
    <mergeCell ref="BB55:BD56"/>
    <mergeCell ref="BB58:BD58"/>
    <mergeCell ref="BB59:BD60"/>
    <mergeCell ref="B40:C40"/>
    <mergeCell ref="D40:O40"/>
    <mergeCell ref="P40:R40"/>
    <mergeCell ref="S40:T40"/>
    <mergeCell ref="B39:O39"/>
    <mergeCell ref="P39:R39"/>
    <mergeCell ref="S39:W39"/>
    <mergeCell ref="P41:R41"/>
    <mergeCell ref="S41:T41"/>
    <mergeCell ref="V40:W40"/>
    <mergeCell ref="X40:Z40"/>
    <mergeCell ref="AE40:AF40"/>
    <mergeCell ref="AG40:AR40"/>
    <mergeCell ref="V41:W41"/>
    <mergeCell ref="X41:Z41"/>
    <mergeCell ref="AE41:AF41"/>
    <mergeCell ref="AG41:AR41"/>
    <mergeCell ref="B42:C42"/>
    <mergeCell ref="D42:O42"/>
    <mergeCell ref="P42:R42"/>
    <mergeCell ref="S42:T42"/>
    <mergeCell ref="B41:C41"/>
    <mergeCell ref="D41:O41"/>
    <mergeCell ref="V42:W42"/>
    <mergeCell ref="X42:Z42"/>
    <mergeCell ref="AV43:AW43"/>
    <mergeCell ref="AS43:AU43"/>
    <mergeCell ref="AS42:AU42"/>
    <mergeCell ref="AV42:AW42"/>
    <mergeCell ref="AE42:AF42"/>
    <mergeCell ref="AG42:AR42"/>
    <mergeCell ref="BB35:BD35"/>
    <mergeCell ref="AZ34:BA34"/>
    <mergeCell ref="B46:BC46"/>
    <mergeCell ref="V43:W43"/>
    <mergeCell ref="X43:Z43"/>
    <mergeCell ref="AE43:AF43"/>
    <mergeCell ref="AG43:AR43"/>
    <mergeCell ref="B43:C43"/>
    <mergeCell ref="D43:O43"/>
    <mergeCell ref="AY43:AZ43"/>
    <mergeCell ref="D55:N56"/>
    <mergeCell ref="O55:AD55"/>
    <mergeCell ref="AF55:AV55"/>
    <mergeCell ref="S43:T43"/>
    <mergeCell ref="D54:N54"/>
    <mergeCell ref="O54:AV54"/>
    <mergeCell ref="AW55:AX56"/>
    <mergeCell ref="AY55:AY56"/>
    <mergeCell ref="B58:C58"/>
    <mergeCell ref="D58:N58"/>
    <mergeCell ref="O58:AV58"/>
    <mergeCell ref="AW58:BA58"/>
    <mergeCell ref="AZ55:BA56"/>
    <mergeCell ref="O56:AD56"/>
    <mergeCell ref="AF56:AV56"/>
    <mergeCell ref="B55:C56"/>
    <mergeCell ref="O63:AD63"/>
    <mergeCell ref="AF63:AV63"/>
    <mergeCell ref="AW59:AX60"/>
    <mergeCell ref="AW63:AX64"/>
    <mergeCell ref="O60:AD60"/>
    <mergeCell ref="AF60:AV60"/>
    <mergeCell ref="O59:AD59"/>
    <mergeCell ref="AF59:AV59"/>
    <mergeCell ref="AY59:AY60"/>
    <mergeCell ref="B62:C62"/>
    <mergeCell ref="D62:N62"/>
    <mergeCell ref="O62:AV62"/>
    <mergeCell ref="AW62:BA62"/>
    <mergeCell ref="AZ59:BA60"/>
    <mergeCell ref="B59:C60"/>
    <mergeCell ref="D59:N60"/>
    <mergeCell ref="AY63:AY64"/>
    <mergeCell ref="B66:C66"/>
    <mergeCell ref="D66:N66"/>
    <mergeCell ref="O66:AV66"/>
    <mergeCell ref="AW66:BA66"/>
    <mergeCell ref="AZ63:BA64"/>
    <mergeCell ref="O64:AD64"/>
    <mergeCell ref="AF64:AV64"/>
    <mergeCell ref="B63:C64"/>
    <mergeCell ref="D63:N64"/>
    <mergeCell ref="B71:BC71"/>
    <mergeCell ref="B72:BC72"/>
    <mergeCell ref="B67:C68"/>
    <mergeCell ref="D67:N68"/>
    <mergeCell ref="O67:AD67"/>
    <mergeCell ref="AF67:AV67"/>
    <mergeCell ref="AW67:AX68"/>
    <mergeCell ref="AY67:AY68"/>
    <mergeCell ref="AZ67:BA68"/>
    <mergeCell ref="O68:AD68"/>
    <mergeCell ref="AF68:AV68"/>
    <mergeCell ref="I81:K81"/>
    <mergeCell ref="M81:AV81"/>
    <mergeCell ref="I76:K76"/>
    <mergeCell ref="M76:AV76"/>
    <mergeCell ref="I77:K77"/>
    <mergeCell ref="M77:AV77"/>
    <mergeCell ref="I78:K78"/>
    <mergeCell ref="M78:AV78"/>
    <mergeCell ref="I79:K79"/>
    <mergeCell ref="I83:K83"/>
    <mergeCell ref="M83:AV83"/>
    <mergeCell ref="M79:AV79"/>
    <mergeCell ref="I80:K80"/>
    <mergeCell ref="M80:AV80"/>
    <mergeCell ref="I82:K82"/>
    <mergeCell ref="M82:AV82"/>
  </mergeCells>
  <printOptions/>
  <pageMargins left="0.33" right="0.23" top="0.27" bottom="0.32" header="0.19" footer="0.18"/>
  <pageSetup horizontalDpi="600" verticalDpi="600" orientation="portrait" paperSize="9" scale="83" r:id="rId2"/>
  <rowBreaks count="1" manualBreakCount="1">
    <brk id="69" max="5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N99"/>
  <sheetViews>
    <sheetView view="pageBreakPreview" zoomScale="60" workbookViewId="0" topLeftCell="A10">
      <selection activeCell="BJ73" sqref="BJ73"/>
    </sheetView>
  </sheetViews>
  <sheetFormatPr defaultColWidth="1.7109375" defaultRowHeight="12.75"/>
  <cols>
    <col min="1" max="55" width="1.7109375" style="0" customWidth="1"/>
    <col min="56" max="56" width="5.7109375" style="70" customWidth="1"/>
    <col min="57" max="57" width="1.7109375" style="95" customWidth="1"/>
    <col min="58" max="60" width="1.7109375" style="96" customWidth="1"/>
    <col min="61" max="61" width="10.7109375" style="96" customWidth="1"/>
    <col min="62" max="62" width="20.7109375" style="96" customWidth="1"/>
    <col min="63" max="67" width="10.7109375" style="96" customWidth="1"/>
    <col min="68" max="68" width="1.7109375" style="96" customWidth="1"/>
    <col min="69" max="69" width="10.7109375" style="112" customWidth="1"/>
    <col min="70" max="70" width="20.7109375" style="112" customWidth="1"/>
    <col min="71" max="75" width="10.7109375" style="112" customWidth="1"/>
    <col min="76" max="82" width="1.7109375" style="72" customWidth="1"/>
    <col min="83" max="85" width="1.7109375" style="70" customWidth="1"/>
    <col min="86" max="117" width="1.7109375" style="32" customWidth="1"/>
    <col min="118" max="118" width="1.7109375" style="31" customWidth="1"/>
  </cols>
  <sheetData>
    <row r="1" spans="57:68" ht="7.5" customHeight="1">
      <c r="BE1" s="3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</row>
    <row r="2" spans="1:68" ht="30">
      <c r="A2" s="293" t="s">
        <v>38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0"/>
      <c r="BE2" s="3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</row>
    <row r="3" spans="1:117" s="37" customFormat="1" ht="27">
      <c r="A3" s="295" t="s">
        <v>97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34"/>
      <c r="AR3" s="35"/>
      <c r="AS3" s="35"/>
      <c r="AT3" s="35" t="s">
        <v>39</v>
      </c>
      <c r="AU3" s="35"/>
      <c r="AV3" s="35"/>
      <c r="AW3" s="35"/>
      <c r="AX3" s="35"/>
      <c r="AY3" s="35"/>
      <c r="AZ3" s="35"/>
      <c r="BA3" s="35"/>
      <c r="BB3" s="35"/>
      <c r="BC3" s="36"/>
      <c r="BD3" s="73"/>
      <c r="BE3" s="38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113"/>
      <c r="BR3" s="113"/>
      <c r="BS3" s="113"/>
      <c r="BT3" s="113"/>
      <c r="BU3" s="113"/>
      <c r="BV3" s="113"/>
      <c r="BW3" s="113"/>
      <c r="BX3" s="74"/>
      <c r="BY3" s="74"/>
      <c r="BZ3" s="74"/>
      <c r="CA3" s="74"/>
      <c r="CB3" s="74"/>
      <c r="CC3" s="74"/>
      <c r="CD3" s="74"/>
      <c r="CE3" s="73"/>
      <c r="CF3" s="73"/>
      <c r="CG3" s="73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</row>
    <row r="4" spans="1:117" s="42" customFormat="1" ht="15">
      <c r="A4" s="417" t="s">
        <v>101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39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1"/>
      <c r="BD4" s="75"/>
      <c r="BE4" s="43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114"/>
      <c r="BR4" s="114"/>
      <c r="BS4" s="114"/>
      <c r="BT4" s="114"/>
      <c r="BU4" s="114"/>
      <c r="BV4" s="114"/>
      <c r="BW4" s="114"/>
      <c r="BX4" s="76"/>
      <c r="BY4" s="76"/>
      <c r="BZ4" s="76"/>
      <c r="CA4" s="76"/>
      <c r="CB4" s="76"/>
      <c r="CC4" s="76"/>
      <c r="CD4" s="76"/>
      <c r="CE4" s="75"/>
      <c r="CF4" s="75"/>
      <c r="CG4" s="75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</row>
    <row r="5" spans="43:117" s="42" customFormat="1" ht="6" customHeight="1">
      <c r="AQ5" s="39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1"/>
      <c r="BD5" s="75"/>
      <c r="BE5" s="43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114"/>
      <c r="BR5" s="114"/>
      <c r="BS5" s="114"/>
      <c r="BT5" s="114"/>
      <c r="BU5" s="114"/>
      <c r="BV5" s="114"/>
      <c r="BW5" s="114"/>
      <c r="BX5" s="76"/>
      <c r="BY5" s="76"/>
      <c r="BZ5" s="76"/>
      <c r="CA5" s="76"/>
      <c r="CB5" s="76"/>
      <c r="CC5" s="76"/>
      <c r="CD5" s="76"/>
      <c r="CE5" s="75"/>
      <c r="CF5" s="75"/>
      <c r="CG5" s="75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</row>
    <row r="6" spans="12:117" s="42" customFormat="1" ht="15">
      <c r="L6" s="44" t="s">
        <v>40</v>
      </c>
      <c r="M6" s="418" t="s">
        <v>98</v>
      </c>
      <c r="N6" s="299"/>
      <c r="O6" s="299"/>
      <c r="P6" s="299"/>
      <c r="Q6" s="299"/>
      <c r="R6" s="299"/>
      <c r="S6" s="299"/>
      <c r="T6" s="299"/>
      <c r="U6" s="42" t="s">
        <v>41</v>
      </c>
      <c r="Y6" s="300">
        <v>41084</v>
      </c>
      <c r="Z6" s="300"/>
      <c r="AA6" s="300"/>
      <c r="AB6" s="300"/>
      <c r="AC6" s="300"/>
      <c r="AD6" s="300"/>
      <c r="AE6" s="300"/>
      <c r="AF6" s="300"/>
      <c r="AQ6" s="39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1"/>
      <c r="BD6" s="75"/>
      <c r="BE6" s="43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114"/>
      <c r="BR6" s="114"/>
      <c r="BS6" s="114"/>
      <c r="BT6" s="114"/>
      <c r="BU6" s="114"/>
      <c r="BV6" s="114"/>
      <c r="BW6" s="114"/>
      <c r="BX6" s="76"/>
      <c r="BY6" s="76"/>
      <c r="BZ6" s="76"/>
      <c r="CA6" s="76"/>
      <c r="CB6" s="76"/>
      <c r="CC6" s="76"/>
      <c r="CD6" s="76"/>
      <c r="CE6" s="75"/>
      <c r="CF6" s="75"/>
      <c r="CG6" s="75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</row>
    <row r="7" spans="43:117" s="42" customFormat="1" ht="6" customHeight="1">
      <c r="AQ7" s="39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1"/>
      <c r="BD7" s="75"/>
      <c r="BE7" s="43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114"/>
      <c r="BR7" s="114"/>
      <c r="BS7" s="114"/>
      <c r="BT7" s="114"/>
      <c r="BU7" s="114"/>
      <c r="BV7" s="114"/>
      <c r="BW7" s="114"/>
      <c r="BX7" s="76"/>
      <c r="BY7" s="76"/>
      <c r="BZ7" s="76"/>
      <c r="CA7" s="76"/>
      <c r="CB7" s="76"/>
      <c r="CC7" s="76"/>
      <c r="CD7" s="76"/>
      <c r="CE7" s="75"/>
      <c r="CF7" s="75"/>
      <c r="CG7" s="75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</row>
    <row r="8" spans="2:117" s="42" customFormat="1" ht="15">
      <c r="B8" s="301" t="s">
        <v>108</v>
      </c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Q8" s="45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7"/>
      <c r="BD8" s="75"/>
      <c r="BE8" s="43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114"/>
      <c r="BR8" s="114"/>
      <c r="BS8" s="114"/>
      <c r="BT8" s="114"/>
      <c r="BU8" s="114"/>
      <c r="BV8" s="114"/>
      <c r="BW8" s="114"/>
      <c r="BX8" s="76"/>
      <c r="BY8" s="76"/>
      <c r="BZ8" s="76"/>
      <c r="CA8" s="76"/>
      <c r="CB8" s="76"/>
      <c r="CC8" s="76"/>
      <c r="CD8" s="76"/>
      <c r="CE8" s="75"/>
      <c r="CF8" s="75"/>
      <c r="CG8" s="75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</row>
    <row r="9" spans="56:117" s="42" customFormat="1" ht="6" customHeight="1">
      <c r="BD9" s="75"/>
      <c r="BE9" s="43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114"/>
      <c r="BR9" s="114"/>
      <c r="BS9" s="114"/>
      <c r="BT9" s="114"/>
      <c r="BU9" s="114"/>
      <c r="BV9" s="114"/>
      <c r="BW9" s="114"/>
      <c r="BX9" s="76"/>
      <c r="BY9" s="76"/>
      <c r="BZ9" s="76"/>
      <c r="CA9" s="76"/>
      <c r="CB9" s="76"/>
      <c r="CC9" s="76"/>
      <c r="CD9" s="76"/>
      <c r="CE9" s="75"/>
      <c r="CF9" s="75"/>
      <c r="CG9" s="75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</row>
    <row r="10" spans="7:117" s="42" customFormat="1" ht="15">
      <c r="G10" s="48" t="s">
        <v>42</v>
      </c>
      <c r="H10" s="240">
        <v>0.375</v>
      </c>
      <c r="I10" s="240"/>
      <c r="J10" s="240"/>
      <c r="K10" s="240"/>
      <c r="L10" s="240"/>
      <c r="M10" s="31" t="s">
        <v>43</v>
      </c>
      <c r="T10" s="48" t="s">
        <v>44</v>
      </c>
      <c r="U10" s="329">
        <v>1</v>
      </c>
      <c r="V10" s="329" t="s">
        <v>45</v>
      </c>
      <c r="W10" s="49" t="s">
        <v>46</v>
      </c>
      <c r="X10" s="243">
        <v>0.010416666666666666</v>
      </c>
      <c r="Y10" s="243"/>
      <c r="Z10" s="243"/>
      <c r="AA10" s="243"/>
      <c r="AB10" s="243"/>
      <c r="AC10" s="31" t="s">
        <v>47</v>
      </c>
      <c r="AK10" s="48" t="s">
        <v>48</v>
      </c>
      <c r="AL10" s="243">
        <v>0.003472222222222222</v>
      </c>
      <c r="AM10" s="243"/>
      <c r="AN10" s="243"/>
      <c r="AO10" s="243"/>
      <c r="AP10" s="243"/>
      <c r="AQ10" s="31" t="s">
        <v>47</v>
      </c>
      <c r="BD10" s="75"/>
      <c r="BE10" s="43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114"/>
      <c r="BR10" s="114"/>
      <c r="BS10" s="114"/>
      <c r="BT10" s="114"/>
      <c r="BU10" s="114"/>
      <c r="BV10" s="114"/>
      <c r="BW10" s="114"/>
      <c r="BX10" s="76"/>
      <c r="BY10" s="76"/>
      <c r="BZ10" s="76"/>
      <c r="CA10" s="76"/>
      <c r="CB10" s="76"/>
      <c r="CC10" s="76"/>
      <c r="CD10" s="76"/>
      <c r="CE10" s="75"/>
      <c r="CF10" s="75"/>
      <c r="CG10" s="75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</row>
    <row r="11" ht="9" customHeight="1"/>
    <row r="12" ht="6" customHeight="1"/>
    <row r="13" spans="2:75" ht="15">
      <c r="B13" s="50" t="s">
        <v>49</v>
      </c>
      <c r="BI13" s="291" t="s">
        <v>99</v>
      </c>
      <c r="BJ13" s="314"/>
      <c r="BK13" s="314"/>
      <c r="BL13" s="314"/>
      <c r="BM13" s="314"/>
      <c r="BN13" s="314"/>
      <c r="BO13" s="314"/>
      <c r="BP13" s="97"/>
      <c r="BQ13" s="315" t="s">
        <v>100</v>
      </c>
      <c r="BR13" s="316"/>
      <c r="BS13" s="316"/>
      <c r="BT13" s="316"/>
      <c r="BU13" s="316"/>
      <c r="BV13" s="316"/>
      <c r="BW13" s="316"/>
    </row>
    <row r="14" spans="57:75" ht="6" customHeight="1" thickBot="1">
      <c r="BE14" s="32"/>
      <c r="BF14" s="92"/>
      <c r="BG14" s="92"/>
      <c r="BH14" s="92"/>
      <c r="BI14" s="314"/>
      <c r="BJ14" s="314"/>
      <c r="BK14" s="314"/>
      <c r="BL14" s="314"/>
      <c r="BM14" s="314"/>
      <c r="BN14" s="314"/>
      <c r="BO14" s="314"/>
      <c r="BP14" s="97"/>
      <c r="BQ14" s="316"/>
      <c r="BR14" s="316"/>
      <c r="BS14" s="316"/>
      <c r="BT14" s="316"/>
      <c r="BU14" s="316"/>
      <c r="BV14" s="316"/>
      <c r="BW14" s="316"/>
    </row>
    <row r="15" spans="2:75" ht="15.75" thickBot="1">
      <c r="B15" s="286" t="s">
        <v>99</v>
      </c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415"/>
      <c r="T15" s="415"/>
      <c r="U15" s="415"/>
      <c r="V15" s="415"/>
      <c r="W15" s="415"/>
      <c r="X15" s="415"/>
      <c r="Y15" s="415"/>
      <c r="Z15" s="416"/>
      <c r="AE15" s="286" t="s">
        <v>100</v>
      </c>
      <c r="AF15" s="415"/>
      <c r="AG15" s="415"/>
      <c r="AH15" s="415"/>
      <c r="AI15" s="415"/>
      <c r="AJ15" s="415"/>
      <c r="AK15" s="415"/>
      <c r="AL15" s="415"/>
      <c r="AM15" s="415"/>
      <c r="AN15" s="415"/>
      <c r="AO15" s="415"/>
      <c r="AP15" s="415"/>
      <c r="AQ15" s="415"/>
      <c r="AR15" s="415"/>
      <c r="AS15" s="415"/>
      <c r="AT15" s="415"/>
      <c r="AU15" s="415"/>
      <c r="AV15" s="415"/>
      <c r="AW15" s="415"/>
      <c r="AX15" s="415"/>
      <c r="AY15" s="415"/>
      <c r="AZ15" s="415"/>
      <c r="BA15" s="415"/>
      <c r="BB15" s="415"/>
      <c r="BC15" s="416"/>
      <c r="BE15" s="32"/>
      <c r="BF15" s="92"/>
      <c r="BG15" s="92"/>
      <c r="BH15" s="92"/>
      <c r="BI15" s="98" t="s">
        <v>102</v>
      </c>
      <c r="BJ15" s="98" t="s">
        <v>103</v>
      </c>
      <c r="BK15" s="98" t="s">
        <v>64</v>
      </c>
      <c r="BL15" s="98" t="s">
        <v>104</v>
      </c>
      <c r="BM15" s="98" t="s">
        <v>105</v>
      </c>
      <c r="BN15" s="98" t="s">
        <v>106</v>
      </c>
      <c r="BO15" s="98" t="s">
        <v>107</v>
      </c>
      <c r="BP15" s="98"/>
      <c r="BQ15" s="115" t="s">
        <v>102</v>
      </c>
      <c r="BR15" s="115" t="s">
        <v>103</v>
      </c>
      <c r="BS15" s="115" t="s">
        <v>64</v>
      </c>
      <c r="BT15" s="115" t="s">
        <v>104</v>
      </c>
      <c r="BU15" s="115" t="s">
        <v>105</v>
      </c>
      <c r="BV15" s="115" t="s">
        <v>106</v>
      </c>
      <c r="BW15" s="115" t="s">
        <v>107</v>
      </c>
    </row>
    <row r="16" spans="2:75" ht="15">
      <c r="B16" s="411" t="s">
        <v>52</v>
      </c>
      <c r="C16" s="412"/>
      <c r="D16" s="413" t="e">
        <f>#REF!</f>
        <v>#REF!</v>
      </c>
      <c r="E16" s="413"/>
      <c r="F16" s="413"/>
      <c r="G16" s="413"/>
      <c r="H16" s="413"/>
      <c r="I16" s="413"/>
      <c r="J16" s="413"/>
      <c r="K16" s="413"/>
      <c r="L16" s="413"/>
      <c r="M16" s="413"/>
      <c r="N16" s="413"/>
      <c r="O16" s="413"/>
      <c r="P16" s="413"/>
      <c r="Q16" s="413"/>
      <c r="R16" s="413"/>
      <c r="S16" s="413"/>
      <c r="T16" s="413"/>
      <c r="U16" s="413"/>
      <c r="V16" s="413"/>
      <c r="W16" s="413"/>
      <c r="X16" s="413"/>
      <c r="Y16" s="413"/>
      <c r="Z16" s="414"/>
      <c r="AE16" s="411" t="s">
        <v>52</v>
      </c>
      <c r="AF16" s="412"/>
      <c r="AG16" s="413" t="e">
        <f>#REF!</f>
        <v>#REF!</v>
      </c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413"/>
      <c r="AT16" s="413"/>
      <c r="AU16" s="413"/>
      <c r="AV16" s="413"/>
      <c r="AW16" s="413"/>
      <c r="AX16" s="413"/>
      <c r="AY16" s="413"/>
      <c r="AZ16" s="413"/>
      <c r="BA16" s="413"/>
      <c r="BB16" s="413"/>
      <c r="BC16" s="414"/>
      <c r="BE16" s="32"/>
      <c r="BF16" s="92"/>
      <c r="BG16" s="92"/>
      <c r="BH16" s="92"/>
      <c r="BI16" s="99">
        <f>RANK(BK16,$BK$16:$BK$20,0)-(BN16/100)+ABS(BL16/1000)+BO16</f>
        <v>1.00001</v>
      </c>
      <c r="BJ16" s="92" t="e">
        <f>D16</f>
        <v>#REF!</v>
      </c>
      <c r="BK16" s="99">
        <f>SUM(SUMIF($O$25:$O$44,D16,$BF$25:$BF$44),SUMIF($AF$25:$AF44,D16,$BH$25:$BH$44))</f>
        <v>0</v>
      </c>
      <c r="BL16" s="99">
        <f>SUM(SUMIF($O$25:$O$44,D16,$AW$25:$AW$44),SUMIF($AF$25:$AF$44,D16,$AZ$25:$AZ$44))</f>
        <v>0</v>
      </c>
      <c r="BM16" s="99">
        <f>SUM(SUMIF($O$25:$O$44,D16,$AZ$25:$AZ$44),SUMIF($AF$25:$AF$44,D16,$AW$25:$AW$44))</f>
        <v>0</v>
      </c>
      <c r="BN16" s="99">
        <f>BL16-BM16</f>
        <v>0</v>
      </c>
      <c r="BO16" s="99">
        <v>1E-05</v>
      </c>
      <c r="BP16" s="99"/>
      <c r="BQ16" s="116">
        <f>RANK(BS16,$BS$16:$BS$20,0)-(BV16/100)+ABS(BT16/1000)+BW16</f>
        <v>1.00001</v>
      </c>
      <c r="BR16" s="112" t="e">
        <f>AG16</f>
        <v>#REF!</v>
      </c>
      <c r="BS16" s="116">
        <f>SUM(SUMIF($O$25:$O$44,AG16,$BF$25:$BF$44),SUMIF($AF$25:$AF44,AG16,$BH$25:$BH$44))</f>
        <v>0</v>
      </c>
      <c r="BT16" s="116">
        <f>SUM(SUMIF($O$25:$O$44,AG16,$AW$25:$AW$44),SUMIF($AF$25:$AF$44,AG16,$AZ$25:$AZ$44))</f>
        <v>0</v>
      </c>
      <c r="BU16" s="116">
        <f>SUM(SUMIF($O$25:$O$44,AG16,$AZ$25:$AZ$44),SUMIF($AF$25:$AF$44,AG16,$AW$25:$AW$44))</f>
        <v>0</v>
      </c>
      <c r="BV16" s="116">
        <f>BT16-BU16</f>
        <v>0</v>
      </c>
      <c r="BW16" s="116">
        <v>1E-05</v>
      </c>
    </row>
    <row r="17" spans="2:75" ht="15">
      <c r="B17" s="407" t="s">
        <v>53</v>
      </c>
      <c r="C17" s="408"/>
      <c r="D17" s="409" t="e">
        <f>#REF!</f>
        <v>#REF!</v>
      </c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409"/>
      <c r="Z17" s="410"/>
      <c r="AE17" s="407" t="s">
        <v>53</v>
      </c>
      <c r="AF17" s="408"/>
      <c r="AG17" s="409" t="e">
        <f>#REF!</f>
        <v>#REF!</v>
      </c>
      <c r="AH17" s="409"/>
      <c r="AI17" s="409"/>
      <c r="AJ17" s="409"/>
      <c r="AK17" s="409"/>
      <c r="AL17" s="409"/>
      <c r="AM17" s="409"/>
      <c r="AN17" s="409"/>
      <c r="AO17" s="409"/>
      <c r="AP17" s="409"/>
      <c r="AQ17" s="409"/>
      <c r="AR17" s="409"/>
      <c r="AS17" s="409"/>
      <c r="AT17" s="409"/>
      <c r="AU17" s="409"/>
      <c r="AV17" s="409"/>
      <c r="AW17" s="409"/>
      <c r="AX17" s="409"/>
      <c r="AY17" s="409"/>
      <c r="AZ17" s="409"/>
      <c r="BA17" s="409"/>
      <c r="BB17" s="409"/>
      <c r="BC17" s="410"/>
      <c r="BE17" s="32"/>
      <c r="BF17" s="92"/>
      <c r="BG17" s="92"/>
      <c r="BH17" s="92"/>
      <c r="BI17" s="99">
        <f>RANK(BK17,$BK$16:$BK$20,0)-(BN17/100)+ABS(BL17/1000)+BO17</f>
        <v>1.00002</v>
      </c>
      <c r="BJ17" s="92" t="e">
        <f>D17</f>
        <v>#REF!</v>
      </c>
      <c r="BK17" s="99">
        <f>SUM(SUMIF($O$25:$O$44,D17,$BF$25:$BF$44),SUMIF($AF$25:$AF45,D17,$BH$25:$BH$44))</f>
        <v>0</v>
      </c>
      <c r="BL17" s="99">
        <f>SUM(SUMIF($O$25:$O$44,D17,$AW$25:$AW$44),SUMIF($AF$25:$AF$44,D17,$AZ$25:$AZ$44))</f>
        <v>0</v>
      </c>
      <c r="BM17" s="99">
        <f>SUM(SUMIF($O$25:$O$44,D17,$AZ$25:$AZ$44),SUMIF($AF$25:$AF$44,D17,$AW$25:$AW$44))</f>
        <v>0</v>
      </c>
      <c r="BN17" s="99">
        <f>BL17-BM17</f>
        <v>0</v>
      </c>
      <c r="BO17" s="99">
        <v>2E-05</v>
      </c>
      <c r="BP17" s="99"/>
      <c r="BQ17" s="116">
        <f>RANK(BS17,$BS$16:$BS$20,0)-(BV17/100)+ABS(BT17/1000)+BW17</f>
        <v>1.00002</v>
      </c>
      <c r="BR17" s="112" t="e">
        <f>AG17</f>
        <v>#REF!</v>
      </c>
      <c r="BS17" s="116">
        <f>SUM(SUMIF($O$25:$O$44,AG17,$BF$25:$BF$44),SUMIF($AF$25:$AF45,AG17,$BH$25:$BH$44))</f>
        <v>0</v>
      </c>
      <c r="BT17" s="116">
        <f>SUM(SUMIF($O$25:$O$44,AG17,$AW$25:$AW$44),SUMIF($AF$25:$AF$44,AG17,$AZ$25:$AZ$44))</f>
        <v>0</v>
      </c>
      <c r="BU17" s="116">
        <f>SUM(SUMIF($O$25:$O$44,AG17,$AZ$25:$AZ$44),SUMIF($AF$25:$AF$44,AG17,$AW$25:$AW$44))</f>
        <v>0</v>
      </c>
      <c r="BV17" s="116">
        <f>BT17-BU17</f>
        <v>0</v>
      </c>
      <c r="BW17" s="116">
        <v>2E-05</v>
      </c>
    </row>
    <row r="18" spans="2:75" ht="15">
      <c r="B18" s="407" t="s">
        <v>54</v>
      </c>
      <c r="C18" s="408"/>
      <c r="D18" s="409" t="e">
        <f>#REF!</f>
        <v>#REF!</v>
      </c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10"/>
      <c r="AE18" s="407" t="s">
        <v>54</v>
      </c>
      <c r="AF18" s="408"/>
      <c r="AG18" s="409" t="e">
        <f>#REF!</f>
        <v>#REF!</v>
      </c>
      <c r="AH18" s="409"/>
      <c r="AI18" s="409"/>
      <c r="AJ18" s="409"/>
      <c r="AK18" s="409"/>
      <c r="AL18" s="409"/>
      <c r="AM18" s="409"/>
      <c r="AN18" s="409"/>
      <c r="AO18" s="409"/>
      <c r="AP18" s="409"/>
      <c r="AQ18" s="409"/>
      <c r="AR18" s="409"/>
      <c r="AS18" s="409"/>
      <c r="AT18" s="409"/>
      <c r="AU18" s="409"/>
      <c r="AV18" s="409"/>
      <c r="AW18" s="409"/>
      <c r="AX18" s="409"/>
      <c r="AY18" s="409"/>
      <c r="AZ18" s="409"/>
      <c r="BA18" s="409"/>
      <c r="BB18" s="409"/>
      <c r="BC18" s="410"/>
      <c r="BE18" s="32"/>
      <c r="BF18" s="92"/>
      <c r="BG18" s="92"/>
      <c r="BH18" s="92"/>
      <c r="BI18" s="99">
        <f>RANK(BK18,$BK$16:$BK$20,0)-(BN18/100)+ABS(BL18/1000)+BO18</f>
        <v>1.00003</v>
      </c>
      <c r="BJ18" s="92" t="e">
        <f>D18</f>
        <v>#REF!</v>
      </c>
      <c r="BK18" s="99">
        <f>SUM(SUMIF($O$25:$O$44,D18,$BF$25:$BF$44),SUMIF($AF$25:$AF46,D18,$BH$25:$BH$44))</f>
        <v>0</v>
      </c>
      <c r="BL18" s="99">
        <f>SUM(SUMIF($O$25:$O$44,D18,$AW$25:$AW$44),SUMIF($AF$25:$AF$44,D18,$AZ$25:$AZ$44))</f>
        <v>0</v>
      </c>
      <c r="BM18" s="99">
        <f>SUM(SUMIF($O$25:$O$44,D18,$AZ$25:$AZ$44),SUMIF($AF$25:$AF$44,D18,$AW$25:$AW$44))</f>
        <v>0</v>
      </c>
      <c r="BN18" s="99">
        <f>BL18-BM18</f>
        <v>0</v>
      </c>
      <c r="BO18" s="99">
        <v>3E-05</v>
      </c>
      <c r="BP18" s="99"/>
      <c r="BQ18" s="116">
        <f>RANK(BS18,$BS$16:$BS$20,0)-(BV18/100)+ABS(BT18/1000)+BW18</f>
        <v>1.00003</v>
      </c>
      <c r="BR18" s="112" t="e">
        <f>AG18</f>
        <v>#REF!</v>
      </c>
      <c r="BS18" s="116">
        <f>SUM(SUMIF($O$25:$O$44,AG18,$BF$25:$BF$44),SUMIF($AF$25:$AF46,AG18,$BH$25:$BH$44))</f>
        <v>0</v>
      </c>
      <c r="BT18" s="116">
        <f>SUM(SUMIF($O$25:$O$44,AG18,$AW$25:$AW$44),SUMIF($AF$25:$AF$44,AG18,$AZ$25:$AZ$44))</f>
        <v>0</v>
      </c>
      <c r="BU18" s="116">
        <f>SUM(SUMIF($O$25:$O$44,AG18,$AZ$25:$AZ$44),SUMIF($AF$25:$AF$44,AG18,$AW$25:$AW$44))</f>
        <v>0</v>
      </c>
      <c r="BV18" s="116">
        <f>BT18-BU18</f>
        <v>0</v>
      </c>
      <c r="BW18" s="116">
        <v>3E-05</v>
      </c>
    </row>
    <row r="19" spans="2:75" ht="15">
      <c r="B19" s="407" t="s">
        <v>55</v>
      </c>
      <c r="C19" s="408"/>
      <c r="D19" s="409" t="e">
        <f>#REF!</f>
        <v>#REF!</v>
      </c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  <c r="W19" s="409"/>
      <c r="X19" s="409"/>
      <c r="Y19" s="409"/>
      <c r="Z19" s="410"/>
      <c r="AE19" s="407" t="s">
        <v>55</v>
      </c>
      <c r="AF19" s="408"/>
      <c r="AG19" s="409" t="e">
        <f>#REF!</f>
        <v>#REF!</v>
      </c>
      <c r="AH19" s="409"/>
      <c r="AI19" s="409"/>
      <c r="AJ19" s="409"/>
      <c r="AK19" s="409"/>
      <c r="AL19" s="409"/>
      <c r="AM19" s="409"/>
      <c r="AN19" s="409"/>
      <c r="AO19" s="409"/>
      <c r="AP19" s="409"/>
      <c r="AQ19" s="409"/>
      <c r="AR19" s="409"/>
      <c r="AS19" s="409"/>
      <c r="AT19" s="409"/>
      <c r="AU19" s="409"/>
      <c r="AV19" s="409"/>
      <c r="AW19" s="409"/>
      <c r="AX19" s="409"/>
      <c r="AY19" s="409"/>
      <c r="AZ19" s="409"/>
      <c r="BA19" s="409"/>
      <c r="BB19" s="409"/>
      <c r="BC19" s="410"/>
      <c r="BE19" s="32"/>
      <c r="BF19" s="92"/>
      <c r="BG19" s="92"/>
      <c r="BH19" s="92"/>
      <c r="BI19" s="99">
        <f>RANK(BK19,$BK$16:$BK$20,0)-(BN19/100)+ABS(BL19/1000)+BO19</f>
        <v>1.00004</v>
      </c>
      <c r="BJ19" s="92" t="e">
        <f>D19</f>
        <v>#REF!</v>
      </c>
      <c r="BK19" s="99">
        <f>SUM(SUMIF($O$25:$O$44,D19,$BF$25:$BF$44),SUMIF($AF$25:$AF47,D19,$BH$25:$BH$44))</f>
        <v>0</v>
      </c>
      <c r="BL19" s="99">
        <f>SUM(SUMIF($O$25:$O$44,D19,$AW$25:$AW$44),SUMIF($AF$25:$AF$44,D19,$AZ$25:$AZ$44))</f>
        <v>0</v>
      </c>
      <c r="BM19" s="99">
        <f>SUM(SUMIF($O$25:$O$44,D19,$AZ$25:$AZ$44),SUMIF($AF$25:$AF$44,D19,$AW$25:$AW$44))</f>
        <v>0</v>
      </c>
      <c r="BN19" s="99">
        <f>BL19-BM19</f>
        <v>0</v>
      </c>
      <c r="BO19" s="99">
        <v>4E-05</v>
      </c>
      <c r="BP19" s="99"/>
      <c r="BQ19" s="116">
        <f>RANK(BS19,$BS$16:$BS$20,0)-(BV19/100)+ABS(BT19/1000)+BW19</f>
        <v>1.00004</v>
      </c>
      <c r="BR19" s="112" t="e">
        <f>AG19</f>
        <v>#REF!</v>
      </c>
      <c r="BS19" s="116">
        <f>SUM(SUMIF($O$25:$O$44,AG19,$BF$25:$BF$44),SUMIF($AF$25:$AF47,AG19,$BH$25:$BH$44))</f>
        <v>0</v>
      </c>
      <c r="BT19" s="116">
        <f>SUM(SUMIF($O$25:$O$44,AG19,$AW$25:$AW$44),SUMIF($AF$25:$AF$44,AG19,$AZ$25:$AZ$44))</f>
        <v>0</v>
      </c>
      <c r="BU19" s="116">
        <f>SUM(SUMIF($O$25:$O$44,AG19,$AZ$25:$AZ$44),SUMIF($AF$25:$AF$44,AG19,$AW$25:$AW$44))</f>
        <v>0</v>
      </c>
      <c r="BV19" s="116">
        <f>BT19-BU19</f>
        <v>0</v>
      </c>
      <c r="BW19" s="116">
        <v>4E-05</v>
      </c>
    </row>
    <row r="20" spans="2:75" ht="15" thickBot="1">
      <c r="B20" s="401" t="s">
        <v>56</v>
      </c>
      <c r="C20" s="402"/>
      <c r="D20" s="403" t="s">
        <v>140</v>
      </c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4"/>
      <c r="AE20" s="401" t="s">
        <v>56</v>
      </c>
      <c r="AF20" s="402"/>
      <c r="AG20" s="403" t="e">
        <f>#REF!</f>
        <v>#REF!</v>
      </c>
      <c r="AH20" s="403"/>
      <c r="AI20" s="403"/>
      <c r="AJ20" s="403"/>
      <c r="AK20" s="403"/>
      <c r="AL20" s="403"/>
      <c r="AM20" s="403"/>
      <c r="AN20" s="403"/>
      <c r="AO20" s="403"/>
      <c r="AP20" s="403"/>
      <c r="AQ20" s="403"/>
      <c r="AR20" s="403"/>
      <c r="AS20" s="403"/>
      <c r="AT20" s="403"/>
      <c r="AU20" s="403"/>
      <c r="AV20" s="403"/>
      <c r="AW20" s="403"/>
      <c r="AX20" s="403"/>
      <c r="AY20" s="403"/>
      <c r="AZ20" s="403"/>
      <c r="BA20" s="403"/>
      <c r="BB20" s="403"/>
      <c r="BC20" s="404"/>
      <c r="BE20" s="32"/>
      <c r="BF20" s="92"/>
      <c r="BG20" s="92"/>
      <c r="BH20" s="92"/>
      <c r="BI20" s="99">
        <f>RANK(BK20,$BK$16:$BK$20,0)-(BN20/100)+ABS(BL20/1000)+BO20</f>
        <v>1.00005</v>
      </c>
      <c r="BJ20" s="92" t="str">
        <f>D20</f>
        <v>FT Braunschweig</v>
      </c>
      <c r="BK20" s="99">
        <f>SUM(SUMIF($O$25:$O$44,D20,$BF$25:$BF$44),SUMIF($AF$25:$AF48,D20,$BH$25:$BH$44))</f>
        <v>0</v>
      </c>
      <c r="BL20" s="99">
        <f>SUM(SUMIF($O$25:$O$44,D20,$AW$25:$AW$44),SUMIF($AF$25:$AF$44,D20,$AZ$25:$AZ$44))</f>
        <v>0</v>
      </c>
      <c r="BM20" s="99">
        <f>SUM(SUMIF($O$25:$O$44,D20,$AZ$25:$AZ$44),SUMIF($AF$25:$AF$44,D20,$AW$25:$AW$44))</f>
        <v>0</v>
      </c>
      <c r="BN20" s="99">
        <f>BL20-BM20</f>
        <v>0</v>
      </c>
      <c r="BO20" s="99">
        <v>5E-05</v>
      </c>
      <c r="BP20" s="99"/>
      <c r="BQ20" s="116">
        <f>RANK(BS20,$BS$16:$BS$20,0)-(BV20/100)+ABS(BT20/1000)+BW20</f>
        <v>1.00005</v>
      </c>
      <c r="BR20" s="112" t="e">
        <f>AG20</f>
        <v>#REF!</v>
      </c>
      <c r="BS20" s="116">
        <f>SUM(SUMIF($O$25:$O$44,AG20,$BF$25:$BF$44),SUMIF($AF$25:$AF48,AG20,$BH$25:$BH$44))</f>
        <v>0</v>
      </c>
      <c r="BT20" s="116">
        <f>SUM(SUMIF($O$25:$O$44,AG20,$AW$25:$AW$44),SUMIF($AF$25:$AF$44,AG20,$AZ$25:$AZ$44))</f>
        <v>0</v>
      </c>
      <c r="BU20" s="116">
        <f>SUM(SUMIF($O$25:$O$44,AG20,$AZ$25:$AZ$44),SUMIF($AF$25:$AF$44,AG20,$AW$25:$AW$44))</f>
        <v>0</v>
      </c>
      <c r="BV20" s="116">
        <f>BT20-BU20</f>
        <v>0</v>
      </c>
      <c r="BW20" s="116">
        <v>5E-05</v>
      </c>
    </row>
    <row r="22" spans="2:68" ht="12.75">
      <c r="B22" s="50" t="s">
        <v>57</v>
      </c>
      <c r="BE22" s="3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</row>
    <row r="23" spans="57:68" ht="6" customHeight="1" thickBot="1">
      <c r="BE23" s="3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</row>
    <row r="24" spans="2:118" s="5" customFormat="1" ht="16.5" customHeight="1" thickBot="1">
      <c r="B24" s="405" t="s">
        <v>58</v>
      </c>
      <c r="C24" s="406"/>
      <c r="D24" s="272" t="s">
        <v>59</v>
      </c>
      <c r="E24" s="230"/>
      <c r="F24" s="273"/>
      <c r="G24" s="272" t="s">
        <v>60</v>
      </c>
      <c r="H24" s="230"/>
      <c r="I24" s="273"/>
      <c r="J24" s="272" t="s">
        <v>61</v>
      </c>
      <c r="K24" s="230"/>
      <c r="L24" s="230"/>
      <c r="M24" s="230"/>
      <c r="N24" s="273"/>
      <c r="O24" s="272" t="s">
        <v>62</v>
      </c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73"/>
      <c r="AW24" s="272" t="s">
        <v>63</v>
      </c>
      <c r="AX24" s="230"/>
      <c r="AY24" s="230"/>
      <c r="AZ24" s="230"/>
      <c r="BA24" s="230"/>
      <c r="BB24" s="229" t="s">
        <v>109</v>
      </c>
      <c r="BC24" s="230"/>
      <c r="BD24" s="318"/>
      <c r="BE24" s="52"/>
      <c r="BF24" s="271" t="s">
        <v>64</v>
      </c>
      <c r="BG24" s="317"/>
      <c r="BH24" s="317"/>
      <c r="BI24" s="100"/>
      <c r="BJ24" s="101"/>
      <c r="BK24" s="101"/>
      <c r="BL24" s="101"/>
      <c r="BM24" s="101"/>
      <c r="BN24" s="101"/>
      <c r="BO24" s="101"/>
      <c r="BP24" s="101"/>
      <c r="BQ24" s="117"/>
      <c r="BR24" s="117"/>
      <c r="BS24" s="117"/>
      <c r="BT24" s="117"/>
      <c r="BU24" s="117"/>
      <c r="BV24" s="117"/>
      <c r="BW24" s="117"/>
      <c r="BX24" s="78"/>
      <c r="BY24" s="78"/>
      <c r="BZ24" s="78"/>
      <c r="CA24" s="78"/>
      <c r="CB24" s="78"/>
      <c r="CC24" s="78"/>
      <c r="CD24" s="78"/>
      <c r="CE24" s="77"/>
      <c r="CF24" s="77"/>
      <c r="CG24" s="77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1"/>
    </row>
    <row r="25" spans="2:117" s="53" customFormat="1" ht="18" customHeight="1">
      <c r="B25" s="395">
        <v>1</v>
      </c>
      <c r="C25" s="396"/>
      <c r="D25" s="396" t="s">
        <v>65</v>
      </c>
      <c r="E25" s="396"/>
      <c r="F25" s="396"/>
      <c r="G25" s="396">
        <v>1</v>
      </c>
      <c r="H25" s="396"/>
      <c r="I25" s="396"/>
      <c r="J25" s="397">
        <f>$H$10</f>
        <v>0.375</v>
      </c>
      <c r="K25" s="397"/>
      <c r="L25" s="397"/>
      <c r="M25" s="397"/>
      <c r="N25" s="259"/>
      <c r="O25" s="398" t="e">
        <f>D16</f>
        <v>#REF!</v>
      </c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399"/>
      <c r="AA25" s="399"/>
      <c r="AB25" s="399"/>
      <c r="AC25" s="399"/>
      <c r="AD25" s="399"/>
      <c r="AE25" s="54" t="s">
        <v>66</v>
      </c>
      <c r="AF25" s="399" t="e">
        <f>D17</f>
        <v>#REF!</v>
      </c>
      <c r="AG25" s="399"/>
      <c r="AH25" s="399"/>
      <c r="AI25" s="399"/>
      <c r="AJ25" s="399"/>
      <c r="AK25" s="399"/>
      <c r="AL25" s="399"/>
      <c r="AM25" s="399"/>
      <c r="AN25" s="399"/>
      <c r="AO25" s="399"/>
      <c r="AP25" s="399"/>
      <c r="AQ25" s="399"/>
      <c r="AR25" s="399"/>
      <c r="AS25" s="399"/>
      <c r="AT25" s="399"/>
      <c r="AU25" s="399"/>
      <c r="AV25" s="400"/>
      <c r="AW25" s="265"/>
      <c r="AX25" s="190"/>
      <c r="AY25" s="54" t="s">
        <v>67</v>
      </c>
      <c r="AZ25" s="190"/>
      <c r="BA25" s="190"/>
      <c r="BB25" s="262" t="s">
        <v>111</v>
      </c>
      <c r="BC25" s="263"/>
      <c r="BD25" s="310"/>
      <c r="BE25" s="52"/>
      <c r="BF25" s="101">
        <f>IF(AW25=0,0,IF(AZ25="",0,IF(AW25&gt;AZ25,3,IF(AW25&lt;AZ25,0,1))))</f>
        <v>0</v>
      </c>
      <c r="BG25" s="102" t="s">
        <v>67</v>
      </c>
      <c r="BH25" s="102">
        <f>IF(AW25=0,0,IF(AZ25="",0,IF(AW25&lt;AZ25,3,IF(AW25&gt;AZ25,0,1))))</f>
        <v>0</v>
      </c>
      <c r="BI25" s="102"/>
      <c r="BJ25" s="101"/>
      <c r="BK25" s="101"/>
      <c r="BL25" s="101"/>
      <c r="BM25" s="101"/>
      <c r="BN25" s="101"/>
      <c r="BO25" s="101"/>
      <c r="BP25" s="101"/>
      <c r="BQ25" s="117"/>
      <c r="BR25" s="117"/>
      <c r="BS25" s="117"/>
      <c r="BT25" s="117"/>
      <c r="BU25" s="117"/>
      <c r="BV25" s="117"/>
      <c r="BW25" s="117"/>
      <c r="BX25" s="78"/>
      <c r="BY25" s="78"/>
      <c r="BZ25" s="78"/>
      <c r="CA25" s="78"/>
      <c r="CB25" s="78"/>
      <c r="CC25" s="78"/>
      <c r="CD25" s="78"/>
      <c r="CE25" s="77"/>
      <c r="CF25" s="77"/>
      <c r="CG25" s="77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</row>
    <row r="26" spans="2:118" s="5" customFormat="1" ht="18" customHeight="1" thickBot="1">
      <c r="B26" s="389">
        <v>2</v>
      </c>
      <c r="C26" s="390"/>
      <c r="D26" s="390" t="s">
        <v>65</v>
      </c>
      <c r="E26" s="390"/>
      <c r="F26" s="390"/>
      <c r="G26" s="390">
        <v>1</v>
      </c>
      <c r="H26" s="390"/>
      <c r="I26" s="390"/>
      <c r="J26" s="391">
        <f>J25+$U$10*$X$10+$AL$10</f>
        <v>0.3888888888888889</v>
      </c>
      <c r="K26" s="391"/>
      <c r="L26" s="391"/>
      <c r="M26" s="391"/>
      <c r="N26" s="247"/>
      <c r="O26" s="392" t="e">
        <f>D19</f>
        <v>#REF!</v>
      </c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56" t="s">
        <v>66</v>
      </c>
      <c r="AF26" s="393" t="e">
        <f>D18</f>
        <v>#REF!</v>
      </c>
      <c r="AG26" s="393"/>
      <c r="AH26" s="393"/>
      <c r="AI26" s="393"/>
      <c r="AJ26" s="393"/>
      <c r="AK26" s="393"/>
      <c r="AL26" s="393"/>
      <c r="AM26" s="393"/>
      <c r="AN26" s="393"/>
      <c r="AO26" s="393"/>
      <c r="AP26" s="393"/>
      <c r="AQ26" s="393"/>
      <c r="AR26" s="393"/>
      <c r="AS26" s="393"/>
      <c r="AT26" s="393"/>
      <c r="AU26" s="393"/>
      <c r="AV26" s="394"/>
      <c r="AW26" s="269"/>
      <c r="AX26" s="270"/>
      <c r="AY26" s="56" t="s">
        <v>67</v>
      </c>
      <c r="AZ26" s="270"/>
      <c r="BA26" s="270"/>
      <c r="BB26" s="187" t="s">
        <v>112</v>
      </c>
      <c r="BC26" s="188"/>
      <c r="BD26" s="309"/>
      <c r="BE26" s="52"/>
      <c r="BF26" s="101">
        <f aca="true" t="shared" si="0" ref="BF26:BF44">IF(AW26=0,0,IF(AZ26="",0,IF(AW26&gt;AZ26,3,IF(AW26&lt;AZ26,0,1))))</f>
        <v>0</v>
      </c>
      <c r="BG26" s="102" t="s">
        <v>67</v>
      </c>
      <c r="BH26" s="102">
        <f aca="true" t="shared" si="1" ref="BH26:BH44">IF(AW26=0,0,IF(AZ26="",0,IF(AW26&lt;AZ26,3,IF(AW26&gt;AZ26,0,1))))</f>
        <v>0</v>
      </c>
      <c r="BI26" s="102"/>
      <c r="BJ26" s="101"/>
      <c r="BK26" s="101"/>
      <c r="BL26" s="101"/>
      <c r="BM26" s="101"/>
      <c r="BN26" s="101"/>
      <c r="BO26" s="101"/>
      <c r="BP26" s="101"/>
      <c r="BQ26" s="117"/>
      <c r="BR26" s="117"/>
      <c r="BS26" s="117"/>
      <c r="BT26" s="117"/>
      <c r="BU26" s="117"/>
      <c r="BV26" s="117"/>
      <c r="BW26" s="117"/>
      <c r="BX26" s="78"/>
      <c r="BY26" s="78"/>
      <c r="BZ26" s="78"/>
      <c r="CA26" s="78"/>
      <c r="CB26" s="78"/>
      <c r="CC26" s="78"/>
      <c r="CD26" s="78"/>
      <c r="CE26" s="77"/>
      <c r="CF26" s="77"/>
      <c r="CG26" s="77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1"/>
    </row>
    <row r="27" spans="2:118" s="5" customFormat="1" ht="18" customHeight="1">
      <c r="B27" s="395">
        <v>3</v>
      </c>
      <c r="C27" s="396"/>
      <c r="D27" s="396" t="s">
        <v>68</v>
      </c>
      <c r="E27" s="396"/>
      <c r="F27" s="396"/>
      <c r="G27" s="396">
        <v>2</v>
      </c>
      <c r="H27" s="396"/>
      <c r="I27" s="396"/>
      <c r="J27" s="397">
        <f>J25</f>
        <v>0.375</v>
      </c>
      <c r="K27" s="397"/>
      <c r="L27" s="397"/>
      <c r="M27" s="397"/>
      <c r="N27" s="259"/>
      <c r="O27" s="398" t="e">
        <f>AG16</f>
        <v>#REF!</v>
      </c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399"/>
      <c r="AC27" s="399"/>
      <c r="AD27" s="399"/>
      <c r="AE27" s="54" t="s">
        <v>66</v>
      </c>
      <c r="AF27" s="399" t="e">
        <f>AG17</f>
        <v>#REF!</v>
      </c>
      <c r="AG27" s="399"/>
      <c r="AH27" s="399"/>
      <c r="AI27" s="399"/>
      <c r="AJ27" s="399"/>
      <c r="AK27" s="399"/>
      <c r="AL27" s="399"/>
      <c r="AM27" s="399"/>
      <c r="AN27" s="399"/>
      <c r="AO27" s="399"/>
      <c r="AP27" s="399"/>
      <c r="AQ27" s="399"/>
      <c r="AR27" s="399"/>
      <c r="AS27" s="399"/>
      <c r="AT27" s="399"/>
      <c r="AU27" s="399"/>
      <c r="AV27" s="400"/>
      <c r="AW27" s="265"/>
      <c r="AX27" s="190"/>
      <c r="AY27" s="54" t="s">
        <v>67</v>
      </c>
      <c r="AZ27" s="190"/>
      <c r="BA27" s="190"/>
      <c r="BB27" s="311" t="s">
        <v>113</v>
      </c>
      <c r="BC27" s="312"/>
      <c r="BD27" s="313"/>
      <c r="BE27" s="52"/>
      <c r="BF27" s="101">
        <f t="shared" si="0"/>
        <v>0</v>
      </c>
      <c r="BG27" s="102" t="s">
        <v>67</v>
      </c>
      <c r="BH27" s="102">
        <f t="shared" si="1"/>
        <v>0</v>
      </c>
      <c r="BI27" s="102"/>
      <c r="BJ27" s="101"/>
      <c r="BK27" s="101"/>
      <c r="BL27" s="101"/>
      <c r="BM27" s="101"/>
      <c r="BN27" s="101"/>
      <c r="BO27" s="101"/>
      <c r="BP27" s="101"/>
      <c r="BQ27" s="117"/>
      <c r="BR27" s="117"/>
      <c r="BS27" s="117"/>
      <c r="BT27" s="117"/>
      <c r="BU27" s="117"/>
      <c r="BV27" s="117"/>
      <c r="BW27" s="117"/>
      <c r="BX27" s="78"/>
      <c r="BY27" s="78"/>
      <c r="BZ27" s="78"/>
      <c r="CA27" s="78"/>
      <c r="CB27" s="78"/>
      <c r="CC27" s="78"/>
      <c r="CD27" s="78"/>
      <c r="CE27" s="77"/>
      <c r="CF27" s="77"/>
      <c r="CG27" s="77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1"/>
    </row>
    <row r="28" spans="2:118" s="5" customFormat="1" ht="18" customHeight="1" thickBot="1">
      <c r="B28" s="389">
        <v>4</v>
      </c>
      <c r="C28" s="390"/>
      <c r="D28" s="390" t="s">
        <v>68</v>
      </c>
      <c r="E28" s="390"/>
      <c r="F28" s="390"/>
      <c r="G28" s="390">
        <v>2</v>
      </c>
      <c r="H28" s="390"/>
      <c r="I28" s="390"/>
      <c r="J28" s="391">
        <f>J26</f>
        <v>0.3888888888888889</v>
      </c>
      <c r="K28" s="391"/>
      <c r="L28" s="391"/>
      <c r="M28" s="391"/>
      <c r="N28" s="247"/>
      <c r="O28" s="392" t="e">
        <f>AG19</f>
        <v>#REF!</v>
      </c>
      <c r="P28" s="393"/>
      <c r="Q28" s="393"/>
      <c r="R28" s="393"/>
      <c r="S28" s="393"/>
      <c r="T28" s="393"/>
      <c r="U28" s="393"/>
      <c r="V28" s="393"/>
      <c r="W28" s="393"/>
      <c r="X28" s="393"/>
      <c r="Y28" s="393"/>
      <c r="Z28" s="393"/>
      <c r="AA28" s="393"/>
      <c r="AB28" s="393"/>
      <c r="AC28" s="393"/>
      <c r="AD28" s="393"/>
      <c r="AE28" s="56" t="s">
        <v>66</v>
      </c>
      <c r="AF28" s="393" t="e">
        <f>AG18</f>
        <v>#REF!</v>
      </c>
      <c r="AG28" s="393"/>
      <c r="AH28" s="393"/>
      <c r="AI28" s="393"/>
      <c r="AJ28" s="393"/>
      <c r="AK28" s="393"/>
      <c r="AL28" s="393"/>
      <c r="AM28" s="393"/>
      <c r="AN28" s="393"/>
      <c r="AO28" s="393"/>
      <c r="AP28" s="393"/>
      <c r="AQ28" s="393"/>
      <c r="AR28" s="393"/>
      <c r="AS28" s="393"/>
      <c r="AT28" s="393"/>
      <c r="AU28" s="393"/>
      <c r="AV28" s="394"/>
      <c r="AW28" s="269"/>
      <c r="AX28" s="270"/>
      <c r="AY28" s="56" t="s">
        <v>67</v>
      </c>
      <c r="AZ28" s="270"/>
      <c r="BA28" s="270"/>
      <c r="BB28" s="187" t="s">
        <v>114</v>
      </c>
      <c r="BC28" s="188"/>
      <c r="BD28" s="309"/>
      <c r="BE28" s="52"/>
      <c r="BF28" s="101">
        <f t="shared" si="0"/>
        <v>0</v>
      </c>
      <c r="BG28" s="102" t="s">
        <v>67</v>
      </c>
      <c r="BH28" s="102">
        <f t="shared" si="1"/>
        <v>0</v>
      </c>
      <c r="BI28" s="102"/>
      <c r="BJ28" s="101"/>
      <c r="BK28" s="101"/>
      <c r="BL28" s="101"/>
      <c r="BM28" s="101"/>
      <c r="BN28" s="101"/>
      <c r="BO28" s="101"/>
      <c r="BP28" s="101"/>
      <c r="BQ28" s="117"/>
      <c r="BR28" s="117"/>
      <c r="BS28" s="117"/>
      <c r="BT28" s="117"/>
      <c r="BU28" s="117"/>
      <c r="BV28" s="117"/>
      <c r="BW28" s="117"/>
      <c r="BX28" s="78"/>
      <c r="BY28" s="78"/>
      <c r="BZ28" s="78"/>
      <c r="CA28" s="78"/>
      <c r="CB28" s="78"/>
      <c r="CC28" s="78"/>
      <c r="CD28" s="78"/>
      <c r="CE28" s="77"/>
      <c r="CF28" s="77"/>
      <c r="CG28" s="77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1"/>
    </row>
    <row r="29" spans="2:118" s="5" customFormat="1" ht="18" customHeight="1">
      <c r="B29" s="395">
        <v>5</v>
      </c>
      <c r="C29" s="396"/>
      <c r="D29" s="396" t="s">
        <v>68</v>
      </c>
      <c r="E29" s="396"/>
      <c r="F29" s="396"/>
      <c r="G29" s="396">
        <v>1</v>
      </c>
      <c r="H29" s="396"/>
      <c r="I29" s="396"/>
      <c r="J29" s="397">
        <f>J28+$U$10*$X$10+$AL$10</f>
        <v>0.4027777777777778</v>
      </c>
      <c r="K29" s="397"/>
      <c r="L29" s="397"/>
      <c r="M29" s="397"/>
      <c r="N29" s="259"/>
      <c r="O29" s="398" t="str">
        <f>D20</f>
        <v>FT Braunschweig</v>
      </c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  <c r="AC29" s="399"/>
      <c r="AD29" s="399"/>
      <c r="AE29" s="54" t="s">
        <v>66</v>
      </c>
      <c r="AF29" s="399" t="e">
        <f>D16</f>
        <v>#REF!</v>
      </c>
      <c r="AG29" s="399"/>
      <c r="AH29" s="399"/>
      <c r="AI29" s="399"/>
      <c r="AJ29" s="399"/>
      <c r="AK29" s="399"/>
      <c r="AL29" s="399"/>
      <c r="AM29" s="399"/>
      <c r="AN29" s="399"/>
      <c r="AO29" s="399"/>
      <c r="AP29" s="399"/>
      <c r="AQ29" s="399"/>
      <c r="AR29" s="399"/>
      <c r="AS29" s="399"/>
      <c r="AT29" s="399"/>
      <c r="AU29" s="399"/>
      <c r="AV29" s="400"/>
      <c r="AW29" s="265"/>
      <c r="AX29" s="190"/>
      <c r="AY29" s="54" t="s">
        <v>67</v>
      </c>
      <c r="AZ29" s="190"/>
      <c r="BA29" s="190"/>
      <c r="BB29" s="262" t="s">
        <v>111</v>
      </c>
      <c r="BC29" s="263"/>
      <c r="BD29" s="310"/>
      <c r="BE29" s="52"/>
      <c r="BF29" s="101">
        <f t="shared" si="0"/>
        <v>0</v>
      </c>
      <c r="BG29" s="102" t="s">
        <v>67</v>
      </c>
      <c r="BH29" s="102">
        <f t="shared" si="1"/>
        <v>0</v>
      </c>
      <c r="BI29" s="102"/>
      <c r="BJ29" s="101"/>
      <c r="BK29" s="101"/>
      <c r="BL29" s="101"/>
      <c r="BM29" s="101"/>
      <c r="BN29" s="101"/>
      <c r="BO29" s="101"/>
      <c r="BP29" s="101"/>
      <c r="BQ29" s="117"/>
      <c r="BR29" s="117"/>
      <c r="BS29" s="117"/>
      <c r="BT29" s="117"/>
      <c r="BU29" s="117"/>
      <c r="BV29" s="117"/>
      <c r="BW29" s="117"/>
      <c r="BX29" s="78"/>
      <c r="BY29" s="78"/>
      <c r="BZ29" s="78"/>
      <c r="CA29" s="78"/>
      <c r="CB29" s="78"/>
      <c r="CC29" s="78"/>
      <c r="CD29" s="78"/>
      <c r="CE29" s="77"/>
      <c r="CF29" s="77"/>
      <c r="CG29" s="77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1"/>
    </row>
    <row r="30" spans="2:118" s="5" customFormat="1" ht="18" customHeight="1" thickBot="1">
      <c r="B30" s="389">
        <v>6</v>
      </c>
      <c r="C30" s="390"/>
      <c r="D30" s="390" t="s">
        <v>68</v>
      </c>
      <c r="E30" s="390"/>
      <c r="F30" s="390"/>
      <c r="G30" s="390">
        <v>1</v>
      </c>
      <c r="H30" s="390"/>
      <c r="I30" s="390"/>
      <c r="J30" s="391">
        <f>J29+$U$10*$X$10+$AL$10</f>
        <v>0.4166666666666667</v>
      </c>
      <c r="K30" s="391"/>
      <c r="L30" s="391"/>
      <c r="M30" s="391"/>
      <c r="N30" s="247"/>
      <c r="O30" s="392" t="e">
        <f>D17</f>
        <v>#REF!</v>
      </c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  <c r="AA30" s="393"/>
      <c r="AB30" s="393"/>
      <c r="AC30" s="393"/>
      <c r="AD30" s="393"/>
      <c r="AE30" s="56" t="s">
        <v>66</v>
      </c>
      <c r="AF30" s="393" t="e">
        <f>D19</f>
        <v>#REF!</v>
      </c>
      <c r="AG30" s="393"/>
      <c r="AH30" s="393"/>
      <c r="AI30" s="393"/>
      <c r="AJ30" s="393"/>
      <c r="AK30" s="393"/>
      <c r="AL30" s="393"/>
      <c r="AM30" s="393"/>
      <c r="AN30" s="393"/>
      <c r="AO30" s="393"/>
      <c r="AP30" s="393"/>
      <c r="AQ30" s="393"/>
      <c r="AR30" s="393"/>
      <c r="AS30" s="393"/>
      <c r="AT30" s="393"/>
      <c r="AU30" s="393"/>
      <c r="AV30" s="394"/>
      <c r="AW30" s="269"/>
      <c r="AX30" s="270"/>
      <c r="AY30" s="56" t="s">
        <v>67</v>
      </c>
      <c r="AZ30" s="270"/>
      <c r="BA30" s="270"/>
      <c r="BB30" s="187" t="s">
        <v>112</v>
      </c>
      <c r="BC30" s="188"/>
      <c r="BD30" s="309"/>
      <c r="BE30" s="52"/>
      <c r="BF30" s="101">
        <f t="shared" si="0"/>
        <v>0</v>
      </c>
      <c r="BG30" s="102" t="s">
        <v>67</v>
      </c>
      <c r="BH30" s="102">
        <f t="shared" si="1"/>
        <v>0</v>
      </c>
      <c r="BI30" s="102"/>
      <c r="BJ30" s="101"/>
      <c r="BK30" s="101"/>
      <c r="BL30" s="92"/>
      <c r="BM30" s="92"/>
      <c r="BN30" s="92"/>
      <c r="BO30" s="92"/>
      <c r="BP30" s="92"/>
      <c r="BQ30" s="112"/>
      <c r="BR30" s="112"/>
      <c r="BS30" s="112"/>
      <c r="BT30" s="112"/>
      <c r="BU30" s="112"/>
      <c r="BV30" s="117"/>
      <c r="BW30" s="117"/>
      <c r="BX30" s="78"/>
      <c r="BY30" s="78"/>
      <c r="BZ30" s="78"/>
      <c r="CA30" s="78"/>
      <c r="CB30" s="78"/>
      <c r="CC30" s="78"/>
      <c r="CD30" s="78"/>
      <c r="CE30" s="77"/>
      <c r="CF30" s="77"/>
      <c r="CG30" s="77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1"/>
    </row>
    <row r="31" spans="2:118" s="5" customFormat="1" ht="18" customHeight="1">
      <c r="B31" s="395">
        <v>7</v>
      </c>
      <c r="C31" s="396"/>
      <c r="D31" s="396" t="s">
        <v>65</v>
      </c>
      <c r="E31" s="396"/>
      <c r="F31" s="396"/>
      <c r="G31" s="396">
        <v>2</v>
      </c>
      <c r="H31" s="396"/>
      <c r="I31" s="396"/>
      <c r="J31" s="397">
        <f>J29</f>
        <v>0.4027777777777778</v>
      </c>
      <c r="K31" s="397"/>
      <c r="L31" s="397"/>
      <c r="M31" s="397"/>
      <c r="N31" s="259"/>
      <c r="O31" s="398" t="e">
        <f>AG20</f>
        <v>#REF!</v>
      </c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399"/>
      <c r="AC31" s="399"/>
      <c r="AD31" s="399"/>
      <c r="AE31" s="54" t="s">
        <v>66</v>
      </c>
      <c r="AF31" s="399" t="e">
        <f>AG16</f>
        <v>#REF!</v>
      </c>
      <c r="AG31" s="399"/>
      <c r="AH31" s="399"/>
      <c r="AI31" s="399"/>
      <c r="AJ31" s="399"/>
      <c r="AK31" s="399"/>
      <c r="AL31" s="399"/>
      <c r="AM31" s="399"/>
      <c r="AN31" s="399"/>
      <c r="AO31" s="399"/>
      <c r="AP31" s="399"/>
      <c r="AQ31" s="399"/>
      <c r="AR31" s="399"/>
      <c r="AS31" s="399"/>
      <c r="AT31" s="399"/>
      <c r="AU31" s="399"/>
      <c r="AV31" s="400"/>
      <c r="AW31" s="265"/>
      <c r="AX31" s="190"/>
      <c r="AY31" s="54" t="s">
        <v>67</v>
      </c>
      <c r="AZ31" s="190"/>
      <c r="BA31" s="190"/>
      <c r="BB31" s="311" t="s">
        <v>113</v>
      </c>
      <c r="BC31" s="312"/>
      <c r="BD31" s="313"/>
      <c r="BE31" s="103"/>
      <c r="BF31" s="101">
        <f t="shared" si="0"/>
        <v>0</v>
      </c>
      <c r="BG31" s="102" t="s">
        <v>67</v>
      </c>
      <c r="BH31" s="102">
        <f t="shared" si="1"/>
        <v>0</v>
      </c>
      <c r="BI31" s="102"/>
      <c r="BJ31" s="101"/>
      <c r="BK31" s="101"/>
      <c r="BL31" s="104"/>
      <c r="BM31" s="104"/>
      <c r="BN31" s="105"/>
      <c r="BO31" s="106"/>
      <c r="BP31" s="106"/>
      <c r="BQ31" s="118"/>
      <c r="BR31" s="119"/>
      <c r="BS31" s="118"/>
      <c r="BT31" s="118"/>
      <c r="BU31" s="118"/>
      <c r="BV31" s="117"/>
      <c r="BW31" s="117"/>
      <c r="BX31" s="78"/>
      <c r="BY31" s="78"/>
      <c r="BZ31" s="78"/>
      <c r="CA31" s="78"/>
      <c r="CB31" s="78"/>
      <c r="CC31" s="78"/>
      <c r="CD31" s="78"/>
      <c r="CE31" s="77"/>
      <c r="CF31" s="77"/>
      <c r="CG31" s="77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1"/>
    </row>
    <row r="32" spans="2:118" s="5" customFormat="1" ht="18" customHeight="1" thickBot="1">
      <c r="B32" s="389">
        <v>8</v>
      </c>
      <c r="C32" s="390"/>
      <c r="D32" s="390" t="s">
        <v>65</v>
      </c>
      <c r="E32" s="390"/>
      <c r="F32" s="390"/>
      <c r="G32" s="390">
        <v>2</v>
      </c>
      <c r="H32" s="390"/>
      <c r="I32" s="390"/>
      <c r="J32" s="391">
        <f>J30</f>
        <v>0.4166666666666667</v>
      </c>
      <c r="K32" s="391"/>
      <c r="L32" s="391"/>
      <c r="M32" s="391"/>
      <c r="N32" s="247"/>
      <c r="O32" s="392" t="e">
        <f>AG17</f>
        <v>#REF!</v>
      </c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  <c r="AA32" s="393"/>
      <c r="AB32" s="393"/>
      <c r="AC32" s="393"/>
      <c r="AD32" s="393"/>
      <c r="AE32" s="56" t="s">
        <v>66</v>
      </c>
      <c r="AF32" s="393" t="e">
        <f>AG19</f>
        <v>#REF!</v>
      </c>
      <c r="AG32" s="393"/>
      <c r="AH32" s="393"/>
      <c r="AI32" s="393"/>
      <c r="AJ32" s="393"/>
      <c r="AK32" s="393"/>
      <c r="AL32" s="393"/>
      <c r="AM32" s="393"/>
      <c r="AN32" s="393"/>
      <c r="AO32" s="393"/>
      <c r="AP32" s="393"/>
      <c r="AQ32" s="393"/>
      <c r="AR32" s="393"/>
      <c r="AS32" s="393"/>
      <c r="AT32" s="393"/>
      <c r="AU32" s="393"/>
      <c r="AV32" s="394"/>
      <c r="AW32" s="269"/>
      <c r="AX32" s="270"/>
      <c r="AY32" s="56" t="s">
        <v>67</v>
      </c>
      <c r="AZ32" s="270"/>
      <c r="BA32" s="270"/>
      <c r="BB32" s="187" t="s">
        <v>114</v>
      </c>
      <c r="BC32" s="188"/>
      <c r="BD32" s="309"/>
      <c r="BE32" s="103"/>
      <c r="BF32" s="101">
        <f t="shared" si="0"/>
        <v>0</v>
      </c>
      <c r="BG32" s="102" t="s">
        <v>67</v>
      </c>
      <c r="BH32" s="102">
        <f t="shared" si="1"/>
        <v>0</v>
      </c>
      <c r="BI32" s="102"/>
      <c r="BJ32" s="101"/>
      <c r="BK32" s="101"/>
      <c r="BL32" s="104"/>
      <c r="BM32" s="104"/>
      <c r="BN32" s="108"/>
      <c r="BO32" s="106"/>
      <c r="BP32" s="106"/>
      <c r="BQ32" s="118"/>
      <c r="BR32" s="119"/>
      <c r="BS32" s="118"/>
      <c r="BT32" s="118"/>
      <c r="BU32" s="118"/>
      <c r="BV32" s="117"/>
      <c r="BW32" s="117"/>
      <c r="BX32" s="78"/>
      <c r="BY32" s="78"/>
      <c r="BZ32" s="78"/>
      <c r="CA32" s="78"/>
      <c r="CB32" s="78"/>
      <c r="CC32" s="78"/>
      <c r="CD32" s="78"/>
      <c r="CE32" s="77"/>
      <c r="CF32" s="77"/>
      <c r="CG32" s="77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1"/>
    </row>
    <row r="33" spans="2:118" s="5" customFormat="1" ht="18" customHeight="1">
      <c r="B33" s="395">
        <v>9</v>
      </c>
      <c r="C33" s="396"/>
      <c r="D33" s="396" t="s">
        <v>65</v>
      </c>
      <c r="E33" s="396"/>
      <c r="F33" s="396"/>
      <c r="G33" s="396">
        <v>1</v>
      </c>
      <c r="H33" s="396"/>
      <c r="I33" s="396"/>
      <c r="J33" s="397">
        <f aca="true" t="shared" si="2" ref="J33:J42">J32+$U$10*$X$10+$AL$10</f>
        <v>0.4305555555555556</v>
      </c>
      <c r="K33" s="397"/>
      <c r="L33" s="397"/>
      <c r="M33" s="397"/>
      <c r="N33" s="259"/>
      <c r="O33" s="398" t="e">
        <f>D18</f>
        <v>#REF!</v>
      </c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54" t="s">
        <v>66</v>
      </c>
      <c r="AF33" s="399" t="str">
        <f>D20</f>
        <v>FT Braunschweig</v>
      </c>
      <c r="AG33" s="399"/>
      <c r="AH33" s="399"/>
      <c r="AI33" s="399"/>
      <c r="AJ33" s="399"/>
      <c r="AK33" s="399"/>
      <c r="AL33" s="399"/>
      <c r="AM33" s="399"/>
      <c r="AN33" s="399"/>
      <c r="AO33" s="399"/>
      <c r="AP33" s="399"/>
      <c r="AQ33" s="399"/>
      <c r="AR33" s="399"/>
      <c r="AS33" s="399"/>
      <c r="AT33" s="399"/>
      <c r="AU33" s="399"/>
      <c r="AV33" s="400"/>
      <c r="AW33" s="265"/>
      <c r="AX33" s="190"/>
      <c r="AY33" s="54" t="s">
        <v>67</v>
      </c>
      <c r="AZ33" s="190"/>
      <c r="BA33" s="190"/>
      <c r="BB33" s="262" t="s">
        <v>111</v>
      </c>
      <c r="BC33" s="263"/>
      <c r="BD33" s="310"/>
      <c r="BE33" s="103"/>
      <c r="BF33" s="101">
        <f t="shared" si="0"/>
        <v>0</v>
      </c>
      <c r="BG33" s="102" t="s">
        <v>67</v>
      </c>
      <c r="BH33" s="102">
        <f t="shared" si="1"/>
        <v>0</v>
      </c>
      <c r="BI33" s="102"/>
      <c r="BJ33" s="101"/>
      <c r="BK33" s="101"/>
      <c r="BL33" s="104"/>
      <c r="BM33" s="104"/>
      <c r="BN33" s="108"/>
      <c r="BO33" s="106"/>
      <c r="BP33" s="106"/>
      <c r="BQ33" s="118"/>
      <c r="BR33" s="119"/>
      <c r="BS33" s="118"/>
      <c r="BT33" s="118"/>
      <c r="BU33" s="118"/>
      <c r="BV33" s="117"/>
      <c r="BW33" s="117"/>
      <c r="BX33" s="78"/>
      <c r="BY33" s="78"/>
      <c r="BZ33" s="78"/>
      <c r="CA33" s="78"/>
      <c r="CB33" s="78"/>
      <c r="CC33" s="78"/>
      <c r="CD33" s="78"/>
      <c r="CE33" s="77"/>
      <c r="CF33" s="77"/>
      <c r="CG33" s="77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1"/>
    </row>
    <row r="34" spans="2:118" s="5" customFormat="1" ht="18" customHeight="1" thickBot="1">
      <c r="B34" s="389">
        <v>10</v>
      </c>
      <c r="C34" s="390"/>
      <c r="D34" s="390" t="s">
        <v>65</v>
      </c>
      <c r="E34" s="390"/>
      <c r="F34" s="390"/>
      <c r="G34" s="390">
        <v>1</v>
      </c>
      <c r="H34" s="390"/>
      <c r="I34" s="390"/>
      <c r="J34" s="391">
        <f t="shared" si="2"/>
        <v>0.4444444444444445</v>
      </c>
      <c r="K34" s="391"/>
      <c r="L34" s="391"/>
      <c r="M34" s="391"/>
      <c r="N34" s="247"/>
      <c r="O34" s="392" t="e">
        <f>D19</f>
        <v>#REF!</v>
      </c>
      <c r="P34" s="393"/>
      <c r="Q34" s="393"/>
      <c r="R34" s="393"/>
      <c r="S34" s="393"/>
      <c r="T34" s="393"/>
      <c r="U34" s="393"/>
      <c r="V34" s="393"/>
      <c r="W34" s="393"/>
      <c r="X34" s="393"/>
      <c r="Y34" s="393"/>
      <c r="Z34" s="393"/>
      <c r="AA34" s="393"/>
      <c r="AB34" s="393"/>
      <c r="AC34" s="393"/>
      <c r="AD34" s="393"/>
      <c r="AE34" s="56" t="s">
        <v>66</v>
      </c>
      <c r="AF34" s="393" t="e">
        <f>D16</f>
        <v>#REF!</v>
      </c>
      <c r="AG34" s="393"/>
      <c r="AH34" s="393"/>
      <c r="AI34" s="393"/>
      <c r="AJ34" s="393"/>
      <c r="AK34" s="393"/>
      <c r="AL34" s="393"/>
      <c r="AM34" s="393"/>
      <c r="AN34" s="393"/>
      <c r="AO34" s="393"/>
      <c r="AP34" s="393"/>
      <c r="AQ34" s="393"/>
      <c r="AR34" s="393"/>
      <c r="AS34" s="393"/>
      <c r="AT34" s="393"/>
      <c r="AU34" s="393"/>
      <c r="AV34" s="394"/>
      <c r="AW34" s="269"/>
      <c r="AX34" s="270"/>
      <c r="AY34" s="56" t="s">
        <v>67</v>
      </c>
      <c r="AZ34" s="270"/>
      <c r="BA34" s="270"/>
      <c r="BB34" s="187" t="s">
        <v>112</v>
      </c>
      <c r="BC34" s="188"/>
      <c r="BD34" s="309"/>
      <c r="BE34" s="103"/>
      <c r="BF34" s="101">
        <f t="shared" si="0"/>
        <v>0</v>
      </c>
      <c r="BG34" s="102" t="s">
        <v>67</v>
      </c>
      <c r="BH34" s="102">
        <f t="shared" si="1"/>
        <v>0</v>
      </c>
      <c r="BI34" s="102"/>
      <c r="BJ34" s="101"/>
      <c r="BK34" s="101"/>
      <c r="BL34" s="104"/>
      <c r="BM34" s="104"/>
      <c r="BN34" s="108"/>
      <c r="BO34" s="106"/>
      <c r="BP34" s="106"/>
      <c r="BQ34" s="118"/>
      <c r="BR34" s="119"/>
      <c r="BS34" s="118"/>
      <c r="BT34" s="118"/>
      <c r="BU34" s="118"/>
      <c r="BV34" s="117"/>
      <c r="BW34" s="117"/>
      <c r="BX34" s="78"/>
      <c r="BY34" s="78"/>
      <c r="BZ34" s="78"/>
      <c r="CA34" s="78"/>
      <c r="CB34" s="78"/>
      <c r="CC34" s="78"/>
      <c r="CD34" s="78"/>
      <c r="CE34" s="77"/>
      <c r="CF34" s="77"/>
      <c r="CG34" s="77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1"/>
    </row>
    <row r="35" spans="2:118" s="5" customFormat="1" ht="18" customHeight="1">
      <c r="B35" s="395">
        <v>11</v>
      </c>
      <c r="C35" s="396"/>
      <c r="D35" s="396" t="s">
        <v>68</v>
      </c>
      <c r="E35" s="396"/>
      <c r="F35" s="396"/>
      <c r="G35" s="396">
        <v>2</v>
      </c>
      <c r="H35" s="396"/>
      <c r="I35" s="396"/>
      <c r="J35" s="397">
        <f>J33</f>
        <v>0.4305555555555556</v>
      </c>
      <c r="K35" s="397"/>
      <c r="L35" s="397"/>
      <c r="M35" s="397"/>
      <c r="N35" s="259"/>
      <c r="O35" s="398" t="e">
        <f>AG18</f>
        <v>#REF!</v>
      </c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54" t="s">
        <v>66</v>
      </c>
      <c r="AF35" s="399" t="e">
        <f>AG20</f>
        <v>#REF!</v>
      </c>
      <c r="AG35" s="399"/>
      <c r="AH35" s="399"/>
      <c r="AI35" s="399"/>
      <c r="AJ35" s="399"/>
      <c r="AK35" s="399"/>
      <c r="AL35" s="399"/>
      <c r="AM35" s="399"/>
      <c r="AN35" s="399"/>
      <c r="AO35" s="399"/>
      <c r="AP35" s="399"/>
      <c r="AQ35" s="399"/>
      <c r="AR35" s="399"/>
      <c r="AS35" s="399"/>
      <c r="AT35" s="399"/>
      <c r="AU35" s="399"/>
      <c r="AV35" s="400"/>
      <c r="AW35" s="265"/>
      <c r="AX35" s="190"/>
      <c r="AY35" s="54" t="s">
        <v>67</v>
      </c>
      <c r="AZ35" s="190"/>
      <c r="BA35" s="190"/>
      <c r="BB35" s="311" t="s">
        <v>113</v>
      </c>
      <c r="BC35" s="312"/>
      <c r="BD35" s="313"/>
      <c r="BE35" s="103"/>
      <c r="BF35" s="101">
        <f t="shared" si="0"/>
        <v>0</v>
      </c>
      <c r="BG35" s="102" t="s">
        <v>67</v>
      </c>
      <c r="BH35" s="102">
        <f t="shared" si="1"/>
        <v>0</v>
      </c>
      <c r="BI35" s="102"/>
      <c r="BJ35" s="101"/>
      <c r="BK35" s="101"/>
      <c r="BL35" s="104"/>
      <c r="BM35" s="104"/>
      <c r="BN35" s="108"/>
      <c r="BO35" s="106"/>
      <c r="BP35" s="106"/>
      <c r="BQ35" s="118"/>
      <c r="BR35" s="119"/>
      <c r="BS35" s="118"/>
      <c r="BT35" s="118"/>
      <c r="BU35" s="118"/>
      <c r="BV35" s="117"/>
      <c r="BW35" s="117"/>
      <c r="BX35" s="78"/>
      <c r="BY35" s="78"/>
      <c r="BZ35" s="78"/>
      <c r="CA35" s="78"/>
      <c r="CB35" s="78"/>
      <c r="CC35" s="78"/>
      <c r="CD35" s="78"/>
      <c r="CE35" s="77"/>
      <c r="CF35" s="77"/>
      <c r="CG35" s="77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1"/>
    </row>
    <row r="36" spans="2:118" s="5" customFormat="1" ht="18" customHeight="1" thickBot="1">
      <c r="B36" s="389">
        <v>12</v>
      </c>
      <c r="C36" s="390"/>
      <c r="D36" s="390" t="s">
        <v>68</v>
      </c>
      <c r="E36" s="390"/>
      <c r="F36" s="390"/>
      <c r="G36" s="390">
        <v>2</v>
      </c>
      <c r="H36" s="390"/>
      <c r="I36" s="390"/>
      <c r="J36" s="391">
        <f>J34</f>
        <v>0.4444444444444445</v>
      </c>
      <c r="K36" s="391"/>
      <c r="L36" s="391"/>
      <c r="M36" s="391"/>
      <c r="N36" s="247"/>
      <c r="O36" s="392" t="e">
        <f>AG19</f>
        <v>#REF!</v>
      </c>
      <c r="P36" s="393"/>
      <c r="Q36" s="393"/>
      <c r="R36" s="393"/>
      <c r="S36" s="393"/>
      <c r="T36" s="393"/>
      <c r="U36" s="393"/>
      <c r="V36" s="393"/>
      <c r="W36" s="393"/>
      <c r="X36" s="393"/>
      <c r="Y36" s="393"/>
      <c r="Z36" s="393"/>
      <c r="AA36" s="393"/>
      <c r="AB36" s="393"/>
      <c r="AC36" s="393"/>
      <c r="AD36" s="393"/>
      <c r="AE36" s="56" t="s">
        <v>66</v>
      </c>
      <c r="AF36" s="393" t="e">
        <f>AG16</f>
        <v>#REF!</v>
      </c>
      <c r="AG36" s="393"/>
      <c r="AH36" s="393"/>
      <c r="AI36" s="393"/>
      <c r="AJ36" s="393"/>
      <c r="AK36" s="393"/>
      <c r="AL36" s="393"/>
      <c r="AM36" s="393"/>
      <c r="AN36" s="393"/>
      <c r="AO36" s="393"/>
      <c r="AP36" s="393"/>
      <c r="AQ36" s="393"/>
      <c r="AR36" s="393"/>
      <c r="AS36" s="393"/>
      <c r="AT36" s="393"/>
      <c r="AU36" s="393"/>
      <c r="AV36" s="394"/>
      <c r="AW36" s="269"/>
      <c r="AX36" s="270"/>
      <c r="AY36" s="56" t="s">
        <v>67</v>
      </c>
      <c r="AZ36" s="270"/>
      <c r="BA36" s="270"/>
      <c r="BB36" s="187" t="s">
        <v>114</v>
      </c>
      <c r="BC36" s="188"/>
      <c r="BD36" s="309"/>
      <c r="BE36" s="103"/>
      <c r="BF36" s="101">
        <f t="shared" si="0"/>
        <v>0</v>
      </c>
      <c r="BG36" s="102" t="s">
        <v>67</v>
      </c>
      <c r="BH36" s="102">
        <f t="shared" si="1"/>
        <v>0</v>
      </c>
      <c r="BI36" s="102"/>
      <c r="BJ36" s="101"/>
      <c r="BK36" s="101"/>
      <c r="BL36" s="101"/>
      <c r="BM36" s="101"/>
      <c r="BN36" s="101"/>
      <c r="BO36" s="101"/>
      <c r="BP36" s="101"/>
      <c r="BQ36" s="117"/>
      <c r="BR36" s="117"/>
      <c r="BS36" s="117"/>
      <c r="BT36" s="118"/>
      <c r="BU36" s="118"/>
      <c r="BV36" s="117"/>
      <c r="BW36" s="117"/>
      <c r="BX36" s="78"/>
      <c r="BY36" s="78"/>
      <c r="BZ36" s="78"/>
      <c r="CA36" s="78"/>
      <c r="CB36" s="78"/>
      <c r="CC36" s="78"/>
      <c r="CD36" s="78"/>
      <c r="CE36" s="77"/>
      <c r="CF36" s="77"/>
      <c r="CG36" s="77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1"/>
    </row>
    <row r="37" spans="2:118" s="5" customFormat="1" ht="18" customHeight="1">
      <c r="B37" s="395">
        <v>13</v>
      </c>
      <c r="C37" s="396"/>
      <c r="D37" s="396" t="s">
        <v>68</v>
      </c>
      <c r="E37" s="396"/>
      <c r="F37" s="396"/>
      <c r="G37" s="396">
        <v>1</v>
      </c>
      <c r="H37" s="396"/>
      <c r="I37" s="396"/>
      <c r="J37" s="397">
        <f t="shared" si="2"/>
        <v>0.45833333333333337</v>
      </c>
      <c r="K37" s="397"/>
      <c r="L37" s="397"/>
      <c r="M37" s="397"/>
      <c r="N37" s="259"/>
      <c r="O37" s="398" t="e">
        <f>D18</f>
        <v>#REF!</v>
      </c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399"/>
      <c r="AA37" s="399"/>
      <c r="AB37" s="399"/>
      <c r="AC37" s="399"/>
      <c r="AD37" s="399"/>
      <c r="AE37" s="54" t="s">
        <v>66</v>
      </c>
      <c r="AF37" s="399" t="e">
        <f>D17</f>
        <v>#REF!</v>
      </c>
      <c r="AG37" s="399"/>
      <c r="AH37" s="399"/>
      <c r="AI37" s="399"/>
      <c r="AJ37" s="399"/>
      <c r="AK37" s="399"/>
      <c r="AL37" s="399"/>
      <c r="AM37" s="399"/>
      <c r="AN37" s="399"/>
      <c r="AO37" s="399"/>
      <c r="AP37" s="399"/>
      <c r="AQ37" s="399"/>
      <c r="AR37" s="399"/>
      <c r="AS37" s="399"/>
      <c r="AT37" s="399"/>
      <c r="AU37" s="399"/>
      <c r="AV37" s="400"/>
      <c r="AW37" s="265"/>
      <c r="AX37" s="190"/>
      <c r="AY37" s="54" t="s">
        <v>67</v>
      </c>
      <c r="AZ37" s="190"/>
      <c r="BA37" s="190"/>
      <c r="BB37" s="262" t="s">
        <v>111</v>
      </c>
      <c r="BC37" s="263"/>
      <c r="BD37" s="310"/>
      <c r="BE37" s="103"/>
      <c r="BF37" s="101">
        <f t="shared" si="0"/>
        <v>0</v>
      </c>
      <c r="BG37" s="102" t="s">
        <v>67</v>
      </c>
      <c r="BH37" s="102">
        <f t="shared" si="1"/>
        <v>0</v>
      </c>
      <c r="BI37" s="102"/>
      <c r="BJ37" s="101"/>
      <c r="BK37" s="92"/>
      <c r="BL37" s="92"/>
      <c r="BM37" s="92"/>
      <c r="BN37" s="92"/>
      <c r="BO37" s="92"/>
      <c r="BP37" s="92"/>
      <c r="BQ37" s="112"/>
      <c r="BR37" s="112"/>
      <c r="BS37" s="112"/>
      <c r="BT37" s="118"/>
      <c r="BU37" s="118"/>
      <c r="BV37" s="117"/>
      <c r="BW37" s="117"/>
      <c r="BX37" s="78"/>
      <c r="BY37" s="78"/>
      <c r="BZ37" s="78"/>
      <c r="CA37" s="78"/>
      <c r="CB37" s="78"/>
      <c r="CC37" s="78"/>
      <c r="CD37" s="78"/>
      <c r="CE37" s="77"/>
      <c r="CF37" s="77"/>
      <c r="CG37" s="77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1"/>
    </row>
    <row r="38" spans="2:118" s="5" customFormat="1" ht="18" customHeight="1" thickBot="1">
      <c r="B38" s="389">
        <v>14</v>
      </c>
      <c r="C38" s="390"/>
      <c r="D38" s="390" t="s">
        <v>68</v>
      </c>
      <c r="E38" s="390"/>
      <c r="F38" s="390"/>
      <c r="G38" s="390">
        <v>1</v>
      </c>
      <c r="H38" s="390"/>
      <c r="I38" s="390"/>
      <c r="J38" s="391">
        <f t="shared" si="2"/>
        <v>0.47222222222222227</v>
      </c>
      <c r="K38" s="391"/>
      <c r="L38" s="391"/>
      <c r="M38" s="391"/>
      <c r="N38" s="247"/>
      <c r="O38" s="392" t="str">
        <f>D20</f>
        <v>FT Braunschweig</v>
      </c>
      <c r="P38" s="393"/>
      <c r="Q38" s="393"/>
      <c r="R38" s="393"/>
      <c r="S38" s="393"/>
      <c r="T38" s="393"/>
      <c r="U38" s="393"/>
      <c r="V38" s="393"/>
      <c r="W38" s="393"/>
      <c r="X38" s="393"/>
      <c r="Y38" s="393"/>
      <c r="Z38" s="393"/>
      <c r="AA38" s="393"/>
      <c r="AB38" s="393"/>
      <c r="AC38" s="393"/>
      <c r="AD38" s="393"/>
      <c r="AE38" s="56" t="s">
        <v>66</v>
      </c>
      <c r="AF38" s="393" t="e">
        <f>D19</f>
        <v>#REF!</v>
      </c>
      <c r="AG38" s="393"/>
      <c r="AH38" s="393"/>
      <c r="AI38" s="393"/>
      <c r="AJ38" s="393"/>
      <c r="AK38" s="393"/>
      <c r="AL38" s="393"/>
      <c r="AM38" s="393"/>
      <c r="AN38" s="393"/>
      <c r="AO38" s="393"/>
      <c r="AP38" s="393"/>
      <c r="AQ38" s="393"/>
      <c r="AR38" s="393"/>
      <c r="AS38" s="393"/>
      <c r="AT38" s="393"/>
      <c r="AU38" s="393"/>
      <c r="AV38" s="394"/>
      <c r="AW38" s="269"/>
      <c r="AX38" s="270"/>
      <c r="AY38" s="56" t="s">
        <v>67</v>
      </c>
      <c r="AZ38" s="270"/>
      <c r="BA38" s="270"/>
      <c r="BB38" s="187" t="s">
        <v>112</v>
      </c>
      <c r="BC38" s="188"/>
      <c r="BD38" s="309"/>
      <c r="BE38" s="103"/>
      <c r="BF38" s="101">
        <f t="shared" si="0"/>
        <v>0</v>
      </c>
      <c r="BG38" s="102" t="s">
        <v>67</v>
      </c>
      <c r="BH38" s="102">
        <f t="shared" si="1"/>
        <v>0</v>
      </c>
      <c r="BI38" s="102"/>
      <c r="BJ38" s="101"/>
      <c r="BK38" s="101"/>
      <c r="BL38" s="104"/>
      <c r="BM38" s="104"/>
      <c r="BN38" s="105"/>
      <c r="BO38" s="106"/>
      <c r="BP38" s="106"/>
      <c r="BQ38" s="118"/>
      <c r="BR38" s="119"/>
      <c r="BS38" s="118"/>
      <c r="BT38" s="118"/>
      <c r="BU38" s="118"/>
      <c r="BV38" s="117"/>
      <c r="BW38" s="117"/>
      <c r="BX38" s="78"/>
      <c r="BY38" s="78"/>
      <c r="BZ38" s="78"/>
      <c r="CA38" s="78"/>
      <c r="CB38" s="78"/>
      <c r="CC38" s="78"/>
      <c r="CD38" s="78"/>
      <c r="CE38" s="77"/>
      <c r="CF38" s="77"/>
      <c r="CG38" s="77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1"/>
    </row>
    <row r="39" spans="2:118" s="5" customFormat="1" ht="18" customHeight="1">
      <c r="B39" s="395">
        <v>15</v>
      </c>
      <c r="C39" s="396"/>
      <c r="D39" s="396" t="s">
        <v>65</v>
      </c>
      <c r="E39" s="396"/>
      <c r="F39" s="396"/>
      <c r="G39" s="396">
        <v>2</v>
      </c>
      <c r="H39" s="396"/>
      <c r="I39" s="396"/>
      <c r="J39" s="397">
        <f>J37</f>
        <v>0.45833333333333337</v>
      </c>
      <c r="K39" s="397"/>
      <c r="L39" s="397"/>
      <c r="M39" s="397"/>
      <c r="N39" s="259"/>
      <c r="O39" s="398" t="e">
        <f>AG18</f>
        <v>#REF!</v>
      </c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54" t="s">
        <v>66</v>
      </c>
      <c r="AF39" s="399" t="e">
        <f>AG17</f>
        <v>#REF!</v>
      </c>
      <c r="AG39" s="399"/>
      <c r="AH39" s="399"/>
      <c r="AI39" s="399"/>
      <c r="AJ39" s="399"/>
      <c r="AK39" s="399"/>
      <c r="AL39" s="399"/>
      <c r="AM39" s="399"/>
      <c r="AN39" s="399"/>
      <c r="AO39" s="399"/>
      <c r="AP39" s="399"/>
      <c r="AQ39" s="399"/>
      <c r="AR39" s="399"/>
      <c r="AS39" s="399"/>
      <c r="AT39" s="399"/>
      <c r="AU39" s="399"/>
      <c r="AV39" s="400"/>
      <c r="AW39" s="265"/>
      <c r="AX39" s="190"/>
      <c r="AY39" s="54" t="s">
        <v>67</v>
      </c>
      <c r="AZ39" s="190"/>
      <c r="BA39" s="190"/>
      <c r="BB39" s="311" t="s">
        <v>113</v>
      </c>
      <c r="BC39" s="312"/>
      <c r="BD39" s="313"/>
      <c r="BE39" s="103"/>
      <c r="BF39" s="101">
        <f t="shared" si="0"/>
        <v>0</v>
      </c>
      <c r="BG39" s="102" t="s">
        <v>67</v>
      </c>
      <c r="BH39" s="102">
        <f t="shared" si="1"/>
        <v>0</v>
      </c>
      <c r="BI39" s="102"/>
      <c r="BJ39" s="101"/>
      <c r="BK39" s="101"/>
      <c r="BL39" s="104"/>
      <c r="BM39" s="104"/>
      <c r="BN39" s="108"/>
      <c r="BO39" s="106"/>
      <c r="BP39" s="106"/>
      <c r="BQ39" s="118"/>
      <c r="BR39" s="119"/>
      <c r="BS39" s="118"/>
      <c r="BT39" s="118"/>
      <c r="BU39" s="118"/>
      <c r="BV39" s="117"/>
      <c r="BW39" s="117"/>
      <c r="BX39" s="78"/>
      <c r="BY39" s="78"/>
      <c r="BZ39" s="78"/>
      <c r="CA39" s="78"/>
      <c r="CB39" s="78"/>
      <c r="CC39" s="78"/>
      <c r="CD39" s="78"/>
      <c r="CE39" s="77"/>
      <c r="CF39" s="77"/>
      <c r="CG39" s="77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1"/>
    </row>
    <row r="40" spans="2:118" s="5" customFormat="1" ht="18" customHeight="1" thickBot="1">
      <c r="B40" s="389">
        <v>16</v>
      </c>
      <c r="C40" s="390"/>
      <c r="D40" s="390" t="s">
        <v>65</v>
      </c>
      <c r="E40" s="390"/>
      <c r="F40" s="390"/>
      <c r="G40" s="390">
        <v>2</v>
      </c>
      <c r="H40" s="390"/>
      <c r="I40" s="390"/>
      <c r="J40" s="391">
        <f>J38</f>
        <v>0.47222222222222227</v>
      </c>
      <c r="K40" s="391"/>
      <c r="L40" s="391"/>
      <c r="M40" s="391"/>
      <c r="N40" s="247"/>
      <c r="O40" s="392" t="e">
        <f>AG20</f>
        <v>#REF!</v>
      </c>
      <c r="P40" s="393"/>
      <c r="Q40" s="393"/>
      <c r="R40" s="393"/>
      <c r="S40" s="393"/>
      <c r="T40" s="393"/>
      <c r="U40" s="393"/>
      <c r="V40" s="393"/>
      <c r="W40" s="393"/>
      <c r="X40" s="393"/>
      <c r="Y40" s="393"/>
      <c r="Z40" s="393"/>
      <c r="AA40" s="393"/>
      <c r="AB40" s="393"/>
      <c r="AC40" s="393"/>
      <c r="AD40" s="393"/>
      <c r="AE40" s="56" t="s">
        <v>66</v>
      </c>
      <c r="AF40" s="393" t="e">
        <f>AG19</f>
        <v>#REF!</v>
      </c>
      <c r="AG40" s="393"/>
      <c r="AH40" s="393"/>
      <c r="AI40" s="393"/>
      <c r="AJ40" s="393"/>
      <c r="AK40" s="393"/>
      <c r="AL40" s="393"/>
      <c r="AM40" s="393"/>
      <c r="AN40" s="393"/>
      <c r="AO40" s="393"/>
      <c r="AP40" s="393"/>
      <c r="AQ40" s="393"/>
      <c r="AR40" s="393"/>
      <c r="AS40" s="393"/>
      <c r="AT40" s="393"/>
      <c r="AU40" s="393"/>
      <c r="AV40" s="394"/>
      <c r="AW40" s="269"/>
      <c r="AX40" s="270"/>
      <c r="AY40" s="56" t="s">
        <v>67</v>
      </c>
      <c r="AZ40" s="270"/>
      <c r="BA40" s="270"/>
      <c r="BB40" s="187" t="s">
        <v>114</v>
      </c>
      <c r="BC40" s="188"/>
      <c r="BD40" s="309"/>
      <c r="BE40" s="103"/>
      <c r="BF40" s="101">
        <f t="shared" si="0"/>
        <v>0</v>
      </c>
      <c r="BG40" s="102" t="s">
        <v>67</v>
      </c>
      <c r="BH40" s="102">
        <f t="shared" si="1"/>
        <v>0</v>
      </c>
      <c r="BI40" s="102"/>
      <c r="BJ40" s="101"/>
      <c r="BK40" s="101"/>
      <c r="BL40" s="104"/>
      <c r="BM40" s="104"/>
      <c r="BN40" s="108"/>
      <c r="BO40" s="106"/>
      <c r="BP40" s="106"/>
      <c r="BQ40" s="118"/>
      <c r="BR40" s="119"/>
      <c r="BS40" s="118"/>
      <c r="BT40" s="118"/>
      <c r="BU40" s="118"/>
      <c r="BV40" s="117"/>
      <c r="BW40" s="117"/>
      <c r="BX40" s="78"/>
      <c r="BY40" s="78"/>
      <c r="BZ40" s="78"/>
      <c r="CA40" s="78"/>
      <c r="CB40" s="78"/>
      <c r="CC40" s="78"/>
      <c r="CD40" s="78"/>
      <c r="CE40" s="77"/>
      <c r="CF40" s="77"/>
      <c r="CG40" s="77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1"/>
    </row>
    <row r="41" spans="2:118" s="5" customFormat="1" ht="18" customHeight="1">
      <c r="B41" s="395">
        <v>17</v>
      </c>
      <c r="C41" s="396"/>
      <c r="D41" s="396" t="s">
        <v>65</v>
      </c>
      <c r="E41" s="396"/>
      <c r="F41" s="396"/>
      <c r="G41" s="396">
        <v>1</v>
      </c>
      <c r="H41" s="396"/>
      <c r="I41" s="396"/>
      <c r="J41" s="397">
        <f t="shared" si="2"/>
        <v>0.48611111111111116</v>
      </c>
      <c r="K41" s="397"/>
      <c r="L41" s="397"/>
      <c r="M41" s="397"/>
      <c r="N41" s="259"/>
      <c r="O41" s="398" t="e">
        <f>D16</f>
        <v>#REF!</v>
      </c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  <c r="AE41" s="54" t="s">
        <v>66</v>
      </c>
      <c r="AF41" s="399" t="e">
        <f>D18</f>
        <v>#REF!</v>
      </c>
      <c r="AG41" s="399"/>
      <c r="AH41" s="399"/>
      <c r="AI41" s="399"/>
      <c r="AJ41" s="399"/>
      <c r="AK41" s="399"/>
      <c r="AL41" s="399"/>
      <c r="AM41" s="399"/>
      <c r="AN41" s="399"/>
      <c r="AO41" s="399"/>
      <c r="AP41" s="399"/>
      <c r="AQ41" s="399"/>
      <c r="AR41" s="399"/>
      <c r="AS41" s="399"/>
      <c r="AT41" s="399"/>
      <c r="AU41" s="399"/>
      <c r="AV41" s="400"/>
      <c r="AW41" s="265"/>
      <c r="AX41" s="190"/>
      <c r="AY41" s="54" t="s">
        <v>67</v>
      </c>
      <c r="AZ41" s="190"/>
      <c r="BA41" s="190"/>
      <c r="BB41" s="262" t="s">
        <v>111</v>
      </c>
      <c r="BC41" s="263"/>
      <c r="BD41" s="310"/>
      <c r="BE41" s="103"/>
      <c r="BF41" s="101">
        <f t="shared" si="0"/>
        <v>0</v>
      </c>
      <c r="BG41" s="102" t="s">
        <v>67</v>
      </c>
      <c r="BH41" s="102">
        <f t="shared" si="1"/>
        <v>0</v>
      </c>
      <c r="BI41" s="102"/>
      <c r="BJ41" s="101"/>
      <c r="BK41" s="101"/>
      <c r="BL41" s="104"/>
      <c r="BM41" s="104"/>
      <c r="BN41" s="108"/>
      <c r="BO41" s="106"/>
      <c r="BP41" s="106"/>
      <c r="BQ41" s="118"/>
      <c r="BR41" s="119"/>
      <c r="BS41" s="118"/>
      <c r="BT41" s="118"/>
      <c r="BU41" s="118"/>
      <c r="BV41" s="117"/>
      <c r="BW41" s="117"/>
      <c r="BX41" s="78"/>
      <c r="BY41" s="78"/>
      <c r="BZ41" s="78"/>
      <c r="CA41" s="78"/>
      <c r="CB41" s="78"/>
      <c r="CC41" s="78"/>
      <c r="CD41" s="78"/>
      <c r="CE41" s="77"/>
      <c r="CF41" s="77"/>
      <c r="CG41" s="77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1"/>
    </row>
    <row r="42" spans="2:118" s="5" customFormat="1" ht="18" customHeight="1" thickBot="1">
      <c r="B42" s="389">
        <v>18</v>
      </c>
      <c r="C42" s="390"/>
      <c r="D42" s="390" t="s">
        <v>65</v>
      </c>
      <c r="E42" s="390"/>
      <c r="F42" s="390"/>
      <c r="G42" s="390">
        <v>1</v>
      </c>
      <c r="H42" s="390"/>
      <c r="I42" s="390"/>
      <c r="J42" s="391">
        <f t="shared" si="2"/>
        <v>0.5000000000000001</v>
      </c>
      <c r="K42" s="391"/>
      <c r="L42" s="391"/>
      <c r="M42" s="391"/>
      <c r="N42" s="247"/>
      <c r="O42" s="392" t="e">
        <f>D17</f>
        <v>#REF!</v>
      </c>
      <c r="P42" s="393"/>
      <c r="Q42" s="393"/>
      <c r="R42" s="393"/>
      <c r="S42" s="393"/>
      <c r="T42" s="393"/>
      <c r="U42" s="393"/>
      <c r="V42" s="393"/>
      <c r="W42" s="393"/>
      <c r="X42" s="393"/>
      <c r="Y42" s="393"/>
      <c r="Z42" s="393"/>
      <c r="AA42" s="393"/>
      <c r="AB42" s="393"/>
      <c r="AC42" s="393"/>
      <c r="AD42" s="393"/>
      <c r="AE42" s="56" t="s">
        <v>66</v>
      </c>
      <c r="AF42" s="393" t="str">
        <f>D20</f>
        <v>FT Braunschweig</v>
      </c>
      <c r="AG42" s="393"/>
      <c r="AH42" s="393"/>
      <c r="AI42" s="393"/>
      <c r="AJ42" s="393"/>
      <c r="AK42" s="393"/>
      <c r="AL42" s="393"/>
      <c r="AM42" s="393"/>
      <c r="AN42" s="393"/>
      <c r="AO42" s="393"/>
      <c r="AP42" s="393"/>
      <c r="AQ42" s="393"/>
      <c r="AR42" s="393"/>
      <c r="AS42" s="393"/>
      <c r="AT42" s="393"/>
      <c r="AU42" s="393"/>
      <c r="AV42" s="394"/>
      <c r="AW42" s="269"/>
      <c r="AX42" s="270"/>
      <c r="AY42" s="56" t="s">
        <v>67</v>
      </c>
      <c r="AZ42" s="270"/>
      <c r="BA42" s="270"/>
      <c r="BB42" s="187" t="s">
        <v>112</v>
      </c>
      <c r="BC42" s="188"/>
      <c r="BD42" s="309"/>
      <c r="BE42" s="103"/>
      <c r="BF42" s="101">
        <f t="shared" si="0"/>
        <v>0</v>
      </c>
      <c r="BG42" s="102" t="s">
        <v>67</v>
      </c>
      <c r="BH42" s="102">
        <f t="shared" si="1"/>
        <v>0</v>
      </c>
      <c r="BI42" s="102"/>
      <c r="BJ42" s="101"/>
      <c r="BK42" s="101"/>
      <c r="BL42" s="104"/>
      <c r="BM42" s="104"/>
      <c r="BN42" s="108"/>
      <c r="BO42" s="106"/>
      <c r="BP42" s="106"/>
      <c r="BQ42" s="118"/>
      <c r="BR42" s="119"/>
      <c r="BS42" s="118"/>
      <c r="BT42" s="118"/>
      <c r="BU42" s="118"/>
      <c r="BV42" s="117"/>
      <c r="BW42" s="117"/>
      <c r="BX42" s="78"/>
      <c r="BY42" s="78"/>
      <c r="BZ42" s="78"/>
      <c r="CA42" s="78"/>
      <c r="CB42" s="78"/>
      <c r="CC42" s="78"/>
      <c r="CD42" s="78"/>
      <c r="CE42" s="77"/>
      <c r="CF42" s="77"/>
      <c r="CG42" s="77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1"/>
    </row>
    <row r="43" spans="2:118" s="5" customFormat="1" ht="18" customHeight="1">
      <c r="B43" s="395">
        <v>19</v>
      </c>
      <c r="C43" s="396"/>
      <c r="D43" s="396" t="s">
        <v>68</v>
      </c>
      <c r="E43" s="396"/>
      <c r="F43" s="396"/>
      <c r="G43" s="396">
        <v>2</v>
      </c>
      <c r="H43" s="396"/>
      <c r="I43" s="396"/>
      <c r="J43" s="397">
        <f>J41</f>
        <v>0.48611111111111116</v>
      </c>
      <c r="K43" s="397"/>
      <c r="L43" s="397"/>
      <c r="M43" s="397"/>
      <c r="N43" s="259"/>
      <c r="O43" s="398" t="e">
        <f>AG16</f>
        <v>#REF!</v>
      </c>
      <c r="P43" s="399"/>
      <c r="Q43" s="399"/>
      <c r="R43" s="399"/>
      <c r="S43" s="399"/>
      <c r="T43" s="399"/>
      <c r="U43" s="399"/>
      <c r="V43" s="399"/>
      <c r="W43" s="399"/>
      <c r="X43" s="399"/>
      <c r="Y43" s="399"/>
      <c r="Z43" s="399"/>
      <c r="AA43" s="399"/>
      <c r="AB43" s="399"/>
      <c r="AC43" s="399"/>
      <c r="AD43" s="399"/>
      <c r="AE43" s="54" t="s">
        <v>66</v>
      </c>
      <c r="AF43" s="399" t="e">
        <f>AG18</f>
        <v>#REF!</v>
      </c>
      <c r="AG43" s="399"/>
      <c r="AH43" s="399"/>
      <c r="AI43" s="399"/>
      <c r="AJ43" s="399"/>
      <c r="AK43" s="399"/>
      <c r="AL43" s="399"/>
      <c r="AM43" s="399"/>
      <c r="AN43" s="399"/>
      <c r="AO43" s="399"/>
      <c r="AP43" s="399"/>
      <c r="AQ43" s="399"/>
      <c r="AR43" s="399"/>
      <c r="AS43" s="399"/>
      <c r="AT43" s="399"/>
      <c r="AU43" s="399"/>
      <c r="AV43" s="400"/>
      <c r="AW43" s="265"/>
      <c r="AX43" s="190"/>
      <c r="AY43" s="54" t="s">
        <v>67</v>
      </c>
      <c r="AZ43" s="190"/>
      <c r="BA43" s="190"/>
      <c r="BB43" s="311" t="s">
        <v>113</v>
      </c>
      <c r="BC43" s="312"/>
      <c r="BD43" s="313"/>
      <c r="BE43" s="103"/>
      <c r="BF43" s="101">
        <f t="shared" si="0"/>
        <v>0</v>
      </c>
      <c r="BG43" s="102" t="s">
        <v>67</v>
      </c>
      <c r="BH43" s="102">
        <f t="shared" si="1"/>
        <v>0</v>
      </c>
      <c r="BI43" s="102"/>
      <c r="BJ43" s="101"/>
      <c r="BK43" s="101"/>
      <c r="BL43" s="101"/>
      <c r="BM43" s="101"/>
      <c r="BN43" s="101"/>
      <c r="BO43" s="101"/>
      <c r="BP43" s="101"/>
      <c r="BQ43" s="117"/>
      <c r="BR43" s="117"/>
      <c r="BS43" s="117"/>
      <c r="BT43" s="117"/>
      <c r="BU43" s="117"/>
      <c r="BV43" s="117"/>
      <c r="BW43" s="117"/>
      <c r="BX43" s="78"/>
      <c r="BY43" s="78"/>
      <c r="BZ43" s="78"/>
      <c r="CA43" s="78"/>
      <c r="CB43" s="78"/>
      <c r="CC43" s="78"/>
      <c r="CD43" s="78"/>
      <c r="CE43" s="77"/>
      <c r="CF43" s="77"/>
      <c r="CG43" s="77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1"/>
    </row>
    <row r="44" spans="2:68" ht="18" customHeight="1" thickBot="1">
      <c r="B44" s="389">
        <v>20</v>
      </c>
      <c r="C44" s="390"/>
      <c r="D44" s="390" t="s">
        <v>68</v>
      </c>
      <c r="E44" s="390"/>
      <c r="F44" s="390"/>
      <c r="G44" s="390">
        <v>2</v>
      </c>
      <c r="H44" s="390"/>
      <c r="I44" s="390"/>
      <c r="J44" s="391">
        <f>J42</f>
        <v>0.5000000000000001</v>
      </c>
      <c r="K44" s="391"/>
      <c r="L44" s="391"/>
      <c r="M44" s="391"/>
      <c r="N44" s="247"/>
      <c r="O44" s="392" t="e">
        <f>AG17</f>
        <v>#REF!</v>
      </c>
      <c r="P44" s="393"/>
      <c r="Q44" s="393"/>
      <c r="R44" s="393"/>
      <c r="S44" s="393"/>
      <c r="T44" s="393"/>
      <c r="U44" s="393"/>
      <c r="V44" s="393"/>
      <c r="W44" s="393"/>
      <c r="X44" s="393"/>
      <c r="Y44" s="393"/>
      <c r="Z44" s="393"/>
      <c r="AA44" s="393"/>
      <c r="AB44" s="393"/>
      <c r="AC44" s="393"/>
      <c r="AD44" s="393"/>
      <c r="AE44" s="56" t="s">
        <v>66</v>
      </c>
      <c r="AF44" s="393" t="e">
        <f>AG20</f>
        <v>#REF!</v>
      </c>
      <c r="AG44" s="393"/>
      <c r="AH44" s="393"/>
      <c r="AI44" s="393"/>
      <c r="AJ44" s="393"/>
      <c r="AK44" s="393"/>
      <c r="AL44" s="393"/>
      <c r="AM44" s="393"/>
      <c r="AN44" s="393"/>
      <c r="AO44" s="393"/>
      <c r="AP44" s="393"/>
      <c r="AQ44" s="393"/>
      <c r="AR44" s="393"/>
      <c r="AS44" s="393"/>
      <c r="AT44" s="393"/>
      <c r="AU44" s="393"/>
      <c r="AV44" s="394"/>
      <c r="AW44" s="269"/>
      <c r="AX44" s="270"/>
      <c r="AY44" s="56" t="s">
        <v>67</v>
      </c>
      <c r="AZ44" s="270"/>
      <c r="BA44" s="270"/>
      <c r="BB44" s="187" t="s">
        <v>114</v>
      </c>
      <c r="BC44" s="188"/>
      <c r="BD44" s="309"/>
      <c r="BE44" s="110"/>
      <c r="BF44" s="101">
        <f t="shared" si="0"/>
        <v>0</v>
      </c>
      <c r="BG44" s="102" t="s">
        <v>67</v>
      </c>
      <c r="BH44" s="102">
        <f t="shared" si="1"/>
        <v>0</v>
      </c>
      <c r="BI44" s="102"/>
      <c r="BJ44" s="92"/>
      <c r="BK44" s="92"/>
      <c r="BL44" s="92"/>
      <c r="BM44" s="92"/>
      <c r="BN44" s="92"/>
      <c r="BO44" s="92"/>
      <c r="BP44" s="92"/>
    </row>
    <row r="46" spans="2:68" ht="12.75">
      <c r="B46" s="50" t="s">
        <v>69</v>
      </c>
      <c r="BE46" s="3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</row>
    <row r="47" spans="57:68" ht="6" customHeight="1" thickBot="1">
      <c r="BE47" s="3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</row>
    <row r="48" spans="2:117" s="57" customFormat="1" ht="13.5" customHeight="1" thickBot="1">
      <c r="B48" s="229" t="s">
        <v>50</v>
      </c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1"/>
      <c r="P48" s="229" t="s">
        <v>70</v>
      </c>
      <c r="Q48" s="230"/>
      <c r="R48" s="231"/>
      <c r="S48" s="229" t="s">
        <v>71</v>
      </c>
      <c r="T48" s="230"/>
      <c r="U48" s="230"/>
      <c r="V48" s="230"/>
      <c r="W48" s="231"/>
      <c r="X48" s="229" t="s">
        <v>72</v>
      </c>
      <c r="Y48" s="230"/>
      <c r="Z48" s="231"/>
      <c r="AA48" s="58"/>
      <c r="AB48" s="58"/>
      <c r="AC48" s="58"/>
      <c r="AD48" s="58"/>
      <c r="AE48" s="229" t="s">
        <v>51</v>
      </c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1"/>
      <c r="AS48" s="229" t="s">
        <v>70</v>
      </c>
      <c r="AT48" s="230"/>
      <c r="AU48" s="231"/>
      <c r="AV48" s="229" t="s">
        <v>71</v>
      </c>
      <c r="AW48" s="230"/>
      <c r="AX48" s="230"/>
      <c r="AY48" s="230"/>
      <c r="AZ48" s="231"/>
      <c r="BA48" s="229" t="s">
        <v>72</v>
      </c>
      <c r="BB48" s="230"/>
      <c r="BC48" s="231"/>
      <c r="BD48" s="79"/>
      <c r="BE48" s="5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20"/>
      <c r="BR48" s="120"/>
      <c r="BS48" s="120"/>
      <c r="BT48" s="120"/>
      <c r="BU48" s="120"/>
      <c r="BV48" s="120"/>
      <c r="BW48" s="120"/>
      <c r="BX48" s="80"/>
      <c r="BY48" s="80"/>
      <c r="BZ48" s="80"/>
      <c r="CA48" s="80"/>
      <c r="CB48" s="80"/>
      <c r="CC48" s="80"/>
      <c r="CD48" s="80"/>
      <c r="CE48" s="79"/>
      <c r="CF48" s="79"/>
      <c r="CG48" s="7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</row>
    <row r="49" spans="2:68" ht="12.75">
      <c r="B49" s="221">
        <v>1</v>
      </c>
      <c r="C49" s="216"/>
      <c r="D49" s="373" t="e">
        <f>VLOOKUP(SMALL($BI$16:$BI$20,B49),$BI$16:$BO$20,2,0)</f>
        <v>#REF!</v>
      </c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5"/>
      <c r="P49" s="376">
        <f>VLOOKUP(SMALL($BI$16:$BI$20,B49),$BI$16:$BO$20,3,0)</f>
        <v>0</v>
      </c>
      <c r="Q49" s="377"/>
      <c r="R49" s="378"/>
      <c r="S49" s="379">
        <f>VLOOKUP(SMALL($BI$16:$BI$20,B49),$BI$16:$BO$20,4,0)</f>
        <v>0</v>
      </c>
      <c r="T49" s="379"/>
      <c r="U49" s="83" t="s">
        <v>67</v>
      </c>
      <c r="V49" s="379">
        <f>VLOOKUP(SMALL($BI$16:$BI$20,B49),$BI$16:$BO$20,5,0)</f>
        <v>0</v>
      </c>
      <c r="W49" s="379"/>
      <c r="X49" s="370">
        <f>VLOOKUP(SMALL($BI$16:$BI$20,B49),$BI$16:$BO$20,6,0)</f>
        <v>0</v>
      </c>
      <c r="Y49" s="371"/>
      <c r="Z49" s="372"/>
      <c r="AA49" s="5"/>
      <c r="AB49" s="5"/>
      <c r="AC49" s="5"/>
      <c r="AD49" s="5"/>
      <c r="AE49" s="221">
        <v>1</v>
      </c>
      <c r="AF49" s="222"/>
      <c r="AG49" s="386" t="e">
        <f>VLOOKUP(SMALL($BQ$16:$BQ$20,B49),$BQ$16:$BW$20,2,0)</f>
        <v>#REF!</v>
      </c>
      <c r="AH49" s="387"/>
      <c r="AI49" s="387"/>
      <c r="AJ49" s="387"/>
      <c r="AK49" s="387"/>
      <c r="AL49" s="387"/>
      <c r="AM49" s="387"/>
      <c r="AN49" s="387"/>
      <c r="AO49" s="387"/>
      <c r="AP49" s="387"/>
      <c r="AQ49" s="387"/>
      <c r="AR49" s="388"/>
      <c r="AS49" s="376">
        <f>VLOOKUP(SMALL($BQ$16:$BQ$20,B49),$BQ$16:$BW$20,3,0)</f>
        <v>0</v>
      </c>
      <c r="AT49" s="377"/>
      <c r="AU49" s="378"/>
      <c r="AV49" s="369">
        <f>VLOOKUP(SMALL($BQ$16:$BQ$20,B49),$BQ$16:$BW$20,4,0)</f>
        <v>0</v>
      </c>
      <c r="AW49" s="369"/>
      <c r="AX49" s="85" t="s">
        <v>67</v>
      </c>
      <c r="AY49" s="369">
        <f>VLOOKUP(SMALL($BQ$16:$BQ$20,B49),$BQ$16:$BW$20,5,0)</f>
        <v>0</v>
      </c>
      <c r="AZ49" s="369"/>
      <c r="BA49" s="370">
        <f>VLOOKUP(SMALL($BQ$16:$BQ$20,B49),$BQ$16:$BW$20,6,0)</f>
        <v>0</v>
      </c>
      <c r="BB49" s="371"/>
      <c r="BC49" s="372"/>
      <c r="BE49" s="3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</row>
    <row r="50" spans="2:68" ht="12.75">
      <c r="B50" s="208">
        <v>2</v>
      </c>
      <c r="C50" s="203"/>
      <c r="D50" s="380" t="e">
        <f>VLOOKUP(SMALL($BI$16:$BI$20,B50),$BI$16:$BO$20,2,0)</f>
        <v>#REF!</v>
      </c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2"/>
      <c r="P50" s="383">
        <f>VLOOKUP(SMALL($BI$16:$BI$20,B50),$BI$16:$BO$20,3,0)</f>
        <v>0</v>
      </c>
      <c r="Q50" s="384"/>
      <c r="R50" s="385"/>
      <c r="S50" s="203">
        <f>VLOOKUP(SMALL($BI$16:$BI$20,B50),$BI$16:$BO$20,4,0)</f>
        <v>0</v>
      </c>
      <c r="T50" s="203"/>
      <c r="U50" s="60" t="s">
        <v>67</v>
      </c>
      <c r="V50" s="203">
        <f>VLOOKUP(SMALL($BI$16:$BI$20,B50),$BI$16:$BO$20,5,0)</f>
        <v>0</v>
      </c>
      <c r="W50" s="203"/>
      <c r="X50" s="366">
        <f>VLOOKUP(SMALL($BI$16:$BI$20,B50),$BI$16:$BO$20,6,0)</f>
        <v>0</v>
      </c>
      <c r="Y50" s="367"/>
      <c r="Z50" s="368"/>
      <c r="AA50" s="5"/>
      <c r="AB50" s="5"/>
      <c r="AC50" s="5"/>
      <c r="AD50" s="5"/>
      <c r="AE50" s="208">
        <v>2</v>
      </c>
      <c r="AF50" s="209"/>
      <c r="AG50" s="356" t="e">
        <f>VLOOKUP(SMALL($BQ$16:$BQ$20,B50),$BQ$16:$BW$20,2,0)</f>
        <v>#REF!</v>
      </c>
      <c r="AH50" s="356"/>
      <c r="AI50" s="356"/>
      <c r="AJ50" s="356"/>
      <c r="AK50" s="356"/>
      <c r="AL50" s="356"/>
      <c r="AM50" s="356"/>
      <c r="AN50" s="356"/>
      <c r="AO50" s="356"/>
      <c r="AP50" s="356"/>
      <c r="AQ50" s="356"/>
      <c r="AR50" s="210"/>
      <c r="AS50" s="357">
        <f>VLOOKUP(SMALL($BQ$16:$BQ$20,B50),$BQ$16:$BW$20,3,0)</f>
        <v>0</v>
      </c>
      <c r="AT50" s="358"/>
      <c r="AU50" s="359"/>
      <c r="AV50" s="203">
        <f>VLOOKUP(SMALL($BQ$16:$BQ$20,B50),$BQ$16:$BW$20,4,0)</f>
        <v>0</v>
      </c>
      <c r="AW50" s="203"/>
      <c r="AX50" s="60" t="s">
        <v>67</v>
      </c>
      <c r="AY50" s="203">
        <f>VLOOKUP(SMALL($BQ$16:$BQ$20,B50),$BQ$16:$BW$20,5,0)</f>
        <v>0</v>
      </c>
      <c r="AZ50" s="203"/>
      <c r="BA50" s="352">
        <f>VLOOKUP(SMALL($BQ$16:$BQ$20,B50),$BQ$16:$BW$20,6,0)</f>
        <v>0</v>
      </c>
      <c r="BB50" s="353"/>
      <c r="BC50" s="354"/>
      <c r="BE50" s="3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</row>
    <row r="51" spans="2:68" ht="12.75">
      <c r="B51" s="208">
        <v>3</v>
      </c>
      <c r="C51" s="203"/>
      <c r="D51" s="360" t="e">
        <f>VLOOKUP(SMALL($BI$16:$BI$20,B51),$BI$16:$BO$20,2,0)</f>
        <v>#REF!</v>
      </c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2"/>
      <c r="P51" s="357">
        <f>VLOOKUP(SMALL($BI$16:$BI$20,B51),$BI$16:$BO$20,3,0)</f>
        <v>0</v>
      </c>
      <c r="Q51" s="358"/>
      <c r="R51" s="359"/>
      <c r="S51" s="355">
        <f>VLOOKUP(SMALL($BI$16:$BI$20,B51),$BI$16:$BO$20,4,0)</f>
        <v>0</v>
      </c>
      <c r="T51" s="355"/>
      <c r="U51" s="60" t="s">
        <v>67</v>
      </c>
      <c r="V51" s="355">
        <f>VLOOKUP(SMALL($BI$16:$BI$20,B51),$BI$16:$BO$20,5,0)</f>
        <v>0</v>
      </c>
      <c r="W51" s="355"/>
      <c r="X51" s="366">
        <f>VLOOKUP(SMALL($BI$16:$BI$20,B51),$BI$16:$BO$20,6,0)</f>
        <v>0</v>
      </c>
      <c r="Y51" s="367"/>
      <c r="Z51" s="368"/>
      <c r="AA51" s="5"/>
      <c r="AB51" s="5"/>
      <c r="AC51" s="5"/>
      <c r="AD51" s="5"/>
      <c r="AE51" s="208">
        <v>3</v>
      </c>
      <c r="AF51" s="209"/>
      <c r="AG51" s="356" t="e">
        <f>VLOOKUP(SMALL($BQ$16:$BQ$20,B51),$BQ$16:$BW$20,2,0)</f>
        <v>#REF!</v>
      </c>
      <c r="AH51" s="356"/>
      <c r="AI51" s="356"/>
      <c r="AJ51" s="356"/>
      <c r="AK51" s="356"/>
      <c r="AL51" s="356"/>
      <c r="AM51" s="356"/>
      <c r="AN51" s="356"/>
      <c r="AO51" s="356"/>
      <c r="AP51" s="356"/>
      <c r="AQ51" s="356"/>
      <c r="AR51" s="210"/>
      <c r="AS51" s="357">
        <f>VLOOKUP(SMALL($BQ$16:$BQ$20,B51),$BQ$16:$BW$20,3,0)</f>
        <v>0</v>
      </c>
      <c r="AT51" s="358"/>
      <c r="AU51" s="359"/>
      <c r="AV51" s="203">
        <f>VLOOKUP(SMALL($BQ$16:$BQ$20,B51),$BQ$16:$BW$20,4,0)</f>
        <v>0</v>
      </c>
      <c r="AW51" s="203"/>
      <c r="AX51" s="60" t="s">
        <v>67</v>
      </c>
      <c r="AY51" s="203">
        <f>VLOOKUP(SMALL($BQ$16:$BQ$20,B51),$BQ$16:$BW$20,5,0)</f>
        <v>0</v>
      </c>
      <c r="AZ51" s="203"/>
      <c r="BA51" s="352">
        <f>VLOOKUP(SMALL($BQ$16:$BQ$20,B51),$BQ$16:$BW$20,6,0)</f>
        <v>0</v>
      </c>
      <c r="BB51" s="353"/>
      <c r="BC51" s="354"/>
      <c r="BE51" s="3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</row>
    <row r="52" spans="2:68" ht="12.75">
      <c r="B52" s="208">
        <v>4</v>
      </c>
      <c r="C52" s="203"/>
      <c r="D52" s="360" t="e">
        <f>VLOOKUP(SMALL($BI$16:$BI$20,B52),$BI$16:$BO$20,2,0)</f>
        <v>#REF!</v>
      </c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2"/>
      <c r="P52" s="363">
        <f>VLOOKUP(SMALL($BI$16:$BI$20,B52),$BI$16:$BO$20,3,0)</f>
        <v>0</v>
      </c>
      <c r="Q52" s="364"/>
      <c r="R52" s="365"/>
      <c r="S52" s="355">
        <f>VLOOKUP(SMALL($BI$16:$BI$20,B52),$BI$16:$BO$20,4,0)</f>
        <v>0</v>
      </c>
      <c r="T52" s="355"/>
      <c r="U52" s="60" t="s">
        <v>67</v>
      </c>
      <c r="V52" s="355">
        <f>VLOOKUP(SMALL($BI$16:$BI$20,B52),$BI$16:$BO$20,5,0)</f>
        <v>0</v>
      </c>
      <c r="W52" s="355"/>
      <c r="X52" s="352">
        <f>VLOOKUP(SMALL($BI$16:$BI$20,B52),$BI$16:$BO$20,6,0)</f>
        <v>0</v>
      </c>
      <c r="Y52" s="353"/>
      <c r="Z52" s="354"/>
      <c r="AA52" s="5"/>
      <c r="AB52" s="5"/>
      <c r="AC52" s="5"/>
      <c r="AD52" s="5"/>
      <c r="AE52" s="208">
        <v>4</v>
      </c>
      <c r="AF52" s="209"/>
      <c r="AG52" s="356" t="e">
        <f>VLOOKUP(SMALL($BQ$16:$BQ$20,B52),$BQ$16:$BW$20,2,0)</f>
        <v>#REF!</v>
      </c>
      <c r="AH52" s="356"/>
      <c r="AI52" s="356"/>
      <c r="AJ52" s="356"/>
      <c r="AK52" s="356"/>
      <c r="AL52" s="356"/>
      <c r="AM52" s="356"/>
      <c r="AN52" s="356"/>
      <c r="AO52" s="356"/>
      <c r="AP52" s="356"/>
      <c r="AQ52" s="356"/>
      <c r="AR52" s="210"/>
      <c r="AS52" s="357">
        <f>VLOOKUP(SMALL($BQ$16:$BQ$20,B52),$BQ$16:$BW$20,3,0)</f>
        <v>0</v>
      </c>
      <c r="AT52" s="358"/>
      <c r="AU52" s="359"/>
      <c r="AV52" s="203">
        <f>VLOOKUP(SMALL($BQ$16:$BQ$20,B52),$BQ$16:$BW$20,4,0)</f>
        <v>0</v>
      </c>
      <c r="AW52" s="203"/>
      <c r="AX52" s="60" t="s">
        <v>67</v>
      </c>
      <c r="AY52" s="203">
        <f>VLOOKUP(SMALL($BQ$16:$BQ$20,B52),$BQ$16:$BW$20,5,0)</f>
        <v>0</v>
      </c>
      <c r="AZ52" s="203"/>
      <c r="BA52" s="352">
        <f>VLOOKUP(SMALL($BQ$16:$BQ$20,B52),$BQ$16:$BW$20,6,0)</f>
        <v>0</v>
      </c>
      <c r="BB52" s="353"/>
      <c r="BC52" s="354"/>
      <c r="BE52" s="3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</row>
    <row r="53" spans="2:68" ht="13.5" thickBot="1">
      <c r="B53" s="341">
        <v>5</v>
      </c>
      <c r="C53" s="342"/>
      <c r="D53" s="343" t="str">
        <f>VLOOKUP(SMALL($BI$16:$BI$20,B53),$BI$16:$BO$20,2,0)</f>
        <v>FT Braunschweig</v>
      </c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5"/>
      <c r="P53" s="346">
        <f>VLOOKUP(SMALL($BI$16:$BI$20,B53),$BI$16:$BO$20,3,0)</f>
        <v>0</v>
      </c>
      <c r="Q53" s="347"/>
      <c r="R53" s="348"/>
      <c r="S53" s="342">
        <f>VLOOKUP(SMALL($BI$16:$BI$20,B53),$BI$16:$BO$20,4,0)</f>
        <v>0</v>
      </c>
      <c r="T53" s="342"/>
      <c r="U53" s="84" t="s">
        <v>67</v>
      </c>
      <c r="V53" s="342">
        <f>VLOOKUP(SMALL($BI$16:$BI$20,B53),$BI$16:$BO$20,5,0)</f>
        <v>0</v>
      </c>
      <c r="W53" s="342"/>
      <c r="X53" s="349">
        <f>VLOOKUP(SMALL($BI$16:$BI$20,B53),$BI$16:$BO$20,6,0)</f>
        <v>0</v>
      </c>
      <c r="Y53" s="350"/>
      <c r="Z53" s="351"/>
      <c r="AA53" s="5"/>
      <c r="AB53" s="5"/>
      <c r="AC53" s="5"/>
      <c r="AD53" s="5"/>
      <c r="AE53" s="185">
        <v>5</v>
      </c>
      <c r="AF53" s="196"/>
      <c r="AG53" s="334" t="e">
        <f>VLOOKUP(SMALL($BQ$16:$BQ$20,B53),$BQ$16:$BW$20,2,0)</f>
        <v>#REF!</v>
      </c>
      <c r="AH53" s="335"/>
      <c r="AI53" s="335"/>
      <c r="AJ53" s="335"/>
      <c r="AK53" s="335"/>
      <c r="AL53" s="335"/>
      <c r="AM53" s="335"/>
      <c r="AN53" s="335"/>
      <c r="AO53" s="335"/>
      <c r="AP53" s="335"/>
      <c r="AQ53" s="335"/>
      <c r="AR53" s="197"/>
      <c r="AS53" s="336">
        <f>VLOOKUP(SMALL($BQ$16:$BQ$20,B53),$BQ$16:$BW$20,3,0)</f>
        <v>0</v>
      </c>
      <c r="AT53" s="337"/>
      <c r="AU53" s="338"/>
      <c r="AV53" s="186">
        <f>VLOOKUP(SMALL($BQ$16:$BQ$20,B53),$BQ$16:$BW$20,4,0)</f>
        <v>0</v>
      </c>
      <c r="AW53" s="186"/>
      <c r="AX53" s="61" t="s">
        <v>67</v>
      </c>
      <c r="AY53" s="186">
        <f>VLOOKUP(SMALL($BQ$16:$BQ$20,B53),$BQ$16:$BW$20,5,0)</f>
        <v>0</v>
      </c>
      <c r="AZ53" s="186"/>
      <c r="BA53" s="331">
        <f>VLOOKUP(SMALL($BQ$16:$BQ$20,B53),$BQ$16:$BW$20,6,0)</f>
        <v>0</v>
      </c>
      <c r="BB53" s="332"/>
      <c r="BC53" s="333"/>
      <c r="BE53" s="3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</row>
    <row r="56" spans="2:68" ht="33.75">
      <c r="B56" s="149" t="str">
        <f>$A$2</f>
        <v>TSV Germania Haimar-Dolgen</v>
      </c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E56" s="3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</row>
    <row r="57" spans="2:68" ht="19.5">
      <c r="B57" s="150" t="str">
        <f>$A$3</f>
        <v>Sommerturnier der Energieversorgung Sehnde</v>
      </c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E57" s="3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</row>
    <row r="59" spans="2:68" ht="12.75">
      <c r="B59" s="50" t="s">
        <v>73</v>
      </c>
      <c r="BE59" s="3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</row>
    <row r="61" spans="1:57" ht="15">
      <c r="A61" s="42"/>
      <c r="B61" s="42"/>
      <c r="C61" s="42"/>
      <c r="D61" s="42"/>
      <c r="E61" s="42"/>
      <c r="F61" s="42"/>
      <c r="G61" s="48" t="s">
        <v>42</v>
      </c>
      <c r="H61" s="328">
        <v>0.5104166666666666</v>
      </c>
      <c r="I61" s="328"/>
      <c r="J61" s="328"/>
      <c r="K61" s="328"/>
      <c r="L61" s="328"/>
      <c r="M61" s="31" t="s">
        <v>43</v>
      </c>
      <c r="N61" s="42"/>
      <c r="O61" s="42"/>
      <c r="P61" s="42"/>
      <c r="Q61" s="42"/>
      <c r="R61" s="42"/>
      <c r="S61" s="42"/>
      <c r="T61" s="48" t="s">
        <v>44</v>
      </c>
      <c r="U61" s="329">
        <v>1</v>
      </c>
      <c r="V61" s="329" t="s">
        <v>45</v>
      </c>
      <c r="W61" s="49" t="s">
        <v>46</v>
      </c>
      <c r="X61" s="330">
        <v>0.010416666666666666</v>
      </c>
      <c r="Y61" s="330"/>
      <c r="Z61" s="330"/>
      <c r="AA61" s="330"/>
      <c r="AB61" s="330"/>
      <c r="AC61" s="31" t="s">
        <v>47</v>
      </c>
      <c r="AD61" s="42"/>
      <c r="AE61" s="42"/>
      <c r="AF61" s="42"/>
      <c r="AG61" s="42"/>
      <c r="AH61" s="42"/>
      <c r="AI61" s="42"/>
      <c r="AJ61" s="42"/>
      <c r="AK61" s="48" t="s">
        <v>48</v>
      </c>
      <c r="AL61" s="330">
        <v>0.003472222222222222</v>
      </c>
      <c r="AM61" s="330"/>
      <c r="AN61" s="330"/>
      <c r="AO61" s="330"/>
      <c r="AP61" s="330"/>
      <c r="AQ61" s="31" t="s">
        <v>47</v>
      </c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75"/>
      <c r="BE61" s="43"/>
    </row>
    <row r="62" ht="6" customHeight="1"/>
    <row r="63" spans="80:88" ht="3.75" customHeight="1" thickBot="1">
      <c r="CB63" s="71"/>
      <c r="CC63" s="71"/>
      <c r="CD63" s="71"/>
      <c r="CE63" s="81"/>
      <c r="CF63" s="81"/>
      <c r="CG63" s="81"/>
      <c r="CH63" s="62"/>
      <c r="CI63" s="62"/>
      <c r="CJ63" s="62"/>
    </row>
    <row r="64" spans="2:88" ht="19.5" customHeight="1" thickBot="1">
      <c r="B64" s="339" t="s">
        <v>58</v>
      </c>
      <c r="C64" s="340"/>
      <c r="D64" s="180" t="s">
        <v>61</v>
      </c>
      <c r="E64" s="181"/>
      <c r="F64" s="181"/>
      <c r="G64" s="181"/>
      <c r="H64" s="181"/>
      <c r="I64" s="181"/>
      <c r="J64" s="181"/>
      <c r="K64" s="181"/>
      <c r="L64" s="181"/>
      <c r="M64" s="181"/>
      <c r="N64" s="179"/>
      <c r="O64" s="180" t="s">
        <v>74</v>
      </c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79"/>
      <c r="AW64" s="182" t="s">
        <v>63</v>
      </c>
      <c r="AX64" s="183"/>
      <c r="AY64" s="183"/>
      <c r="AZ64" s="183"/>
      <c r="BA64" s="183"/>
      <c r="BB64" s="239" t="s">
        <v>109</v>
      </c>
      <c r="BC64" s="183"/>
      <c r="BD64" s="322"/>
      <c r="CB64" s="71"/>
      <c r="CC64" s="71"/>
      <c r="CD64" s="82"/>
      <c r="CE64" s="81"/>
      <c r="CF64" s="81"/>
      <c r="CG64" s="81"/>
      <c r="CH64" s="62"/>
      <c r="CI64" s="62"/>
      <c r="CJ64" s="62"/>
    </row>
    <row r="65" spans="2:88" ht="18" customHeight="1" thickBot="1">
      <c r="B65" s="151">
        <v>21</v>
      </c>
      <c r="C65" s="319"/>
      <c r="D65" s="155">
        <f>H61</f>
        <v>0.5104166666666666</v>
      </c>
      <c r="E65" s="156"/>
      <c r="F65" s="156"/>
      <c r="G65" s="156"/>
      <c r="H65" s="156"/>
      <c r="I65" s="156"/>
      <c r="J65" s="156"/>
      <c r="K65" s="156"/>
      <c r="L65" s="156"/>
      <c r="M65" s="156"/>
      <c r="N65" s="157"/>
      <c r="O65" s="161">
        <f>IF(ISBLANK($AZ$42),"",D53)</f>
      </c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54" t="s">
        <v>66</v>
      </c>
      <c r="AF65" s="162">
        <f>IF(ISBLANK($AZ$44),"",$AG$53)</f>
      </c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3"/>
      <c r="AW65" s="164"/>
      <c r="AX65" s="165"/>
      <c r="AY65" s="165" t="s">
        <v>67</v>
      </c>
      <c r="AZ65" s="165"/>
      <c r="BA65" s="165"/>
      <c r="BB65" s="320"/>
      <c r="BC65" s="321"/>
      <c r="BD65" s="322"/>
      <c r="CB65" s="71"/>
      <c r="CC65" s="71"/>
      <c r="CD65" s="82"/>
      <c r="CE65" s="81"/>
      <c r="CF65" s="81"/>
      <c r="CG65" s="81"/>
      <c r="CH65" s="62"/>
      <c r="CI65" s="62"/>
      <c r="CJ65" s="62"/>
    </row>
    <row r="66" spans="2:56" ht="12" customHeight="1" thickBot="1">
      <c r="B66" s="153"/>
      <c r="C66" s="246"/>
      <c r="D66" s="158"/>
      <c r="E66" s="159"/>
      <c r="F66" s="159"/>
      <c r="G66" s="159"/>
      <c r="H66" s="159"/>
      <c r="I66" s="159"/>
      <c r="J66" s="159"/>
      <c r="K66" s="159"/>
      <c r="L66" s="159"/>
      <c r="M66" s="159"/>
      <c r="N66" s="160"/>
      <c r="O66" s="170" t="s">
        <v>119</v>
      </c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89"/>
      <c r="AF66" s="143" t="s">
        <v>123</v>
      </c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4"/>
      <c r="AW66" s="166"/>
      <c r="AX66" s="167"/>
      <c r="AY66" s="167"/>
      <c r="AZ66" s="167"/>
      <c r="BA66" s="167"/>
      <c r="BB66" s="320"/>
      <c r="BC66" s="321"/>
      <c r="BD66" s="322"/>
    </row>
    <row r="67" spans="15:56" ht="7.5" customHeight="1" thickBot="1"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86"/>
      <c r="AX67" s="86"/>
      <c r="AY67" s="86"/>
      <c r="AZ67" s="86"/>
      <c r="BA67" s="86"/>
      <c r="BB67" s="86"/>
      <c r="BC67" s="86"/>
      <c r="BD67" s="88"/>
    </row>
    <row r="68" spans="2:56" ht="19.5" customHeight="1" thickBot="1">
      <c r="B68" s="178" t="s">
        <v>58</v>
      </c>
      <c r="C68" s="179"/>
      <c r="D68" s="180" t="s">
        <v>61</v>
      </c>
      <c r="E68" s="181"/>
      <c r="F68" s="181"/>
      <c r="G68" s="181"/>
      <c r="H68" s="181"/>
      <c r="I68" s="181"/>
      <c r="J68" s="181"/>
      <c r="K68" s="181"/>
      <c r="L68" s="181"/>
      <c r="M68" s="181"/>
      <c r="N68" s="179"/>
      <c r="O68" s="180" t="s">
        <v>79</v>
      </c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79"/>
      <c r="AW68" s="182" t="s">
        <v>63</v>
      </c>
      <c r="AX68" s="183"/>
      <c r="AY68" s="183"/>
      <c r="AZ68" s="183"/>
      <c r="BA68" s="327"/>
      <c r="BB68" s="239" t="s">
        <v>109</v>
      </c>
      <c r="BC68" s="183"/>
      <c r="BD68" s="322"/>
    </row>
    <row r="69" spans="2:56" ht="18" customHeight="1" thickBot="1">
      <c r="B69" s="151">
        <v>22</v>
      </c>
      <c r="C69" s="152"/>
      <c r="D69" s="155">
        <f>D65+$U$61*$X$61+$AL$61</f>
        <v>0.5243055555555555</v>
      </c>
      <c r="E69" s="156"/>
      <c r="F69" s="156"/>
      <c r="G69" s="156"/>
      <c r="H69" s="156"/>
      <c r="I69" s="156"/>
      <c r="J69" s="156"/>
      <c r="K69" s="156"/>
      <c r="L69" s="156"/>
      <c r="M69" s="156"/>
      <c r="N69" s="157"/>
      <c r="O69" s="161">
        <f>IF(ISBLANK($AZ$42),"",D52)</f>
      </c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54" t="s">
        <v>66</v>
      </c>
      <c r="AF69" s="162">
        <f>IF(ISBLANK($AZ$44),"",$AG$53)</f>
      </c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3"/>
      <c r="AW69" s="164"/>
      <c r="AX69" s="165"/>
      <c r="AY69" s="165" t="s">
        <v>67</v>
      </c>
      <c r="AZ69" s="165"/>
      <c r="BA69" s="168"/>
      <c r="BB69" s="320"/>
      <c r="BC69" s="321"/>
      <c r="BD69" s="322"/>
    </row>
    <row r="70" spans="2:56" ht="12" customHeight="1" thickBot="1">
      <c r="B70" s="153"/>
      <c r="C70" s="154"/>
      <c r="D70" s="158"/>
      <c r="E70" s="159"/>
      <c r="F70" s="159"/>
      <c r="G70" s="159"/>
      <c r="H70" s="159"/>
      <c r="I70" s="159"/>
      <c r="J70" s="159"/>
      <c r="K70" s="159"/>
      <c r="L70" s="159"/>
      <c r="M70" s="159"/>
      <c r="N70" s="160"/>
      <c r="O70" s="170" t="s">
        <v>118</v>
      </c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89"/>
      <c r="AF70" s="143" t="s">
        <v>124</v>
      </c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4"/>
      <c r="AW70" s="166"/>
      <c r="AX70" s="167"/>
      <c r="AY70" s="167"/>
      <c r="AZ70" s="167"/>
      <c r="BA70" s="169"/>
      <c r="BB70" s="320"/>
      <c r="BC70" s="321"/>
      <c r="BD70" s="322"/>
    </row>
    <row r="71" spans="15:88" ht="7.5" customHeight="1" thickBot="1"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86"/>
      <c r="AX71" s="86"/>
      <c r="AY71" s="86"/>
      <c r="AZ71" s="86"/>
      <c r="BA71" s="86"/>
      <c r="BB71" s="86"/>
      <c r="BC71" s="86"/>
      <c r="BD71" s="88"/>
      <c r="CB71" s="71"/>
      <c r="CC71" s="71"/>
      <c r="CD71" s="71"/>
      <c r="CE71" s="81"/>
      <c r="CF71" s="81"/>
      <c r="CG71" s="81"/>
      <c r="CH71" s="62"/>
      <c r="CI71" s="62"/>
      <c r="CJ71" s="62"/>
    </row>
    <row r="72" spans="2:88" ht="19.5" customHeight="1" thickBot="1">
      <c r="B72" s="178" t="s">
        <v>58</v>
      </c>
      <c r="C72" s="179"/>
      <c r="D72" s="180" t="s">
        <v>61</v>
      </c>
      <c r="E72" s="181"/>
      <c r="F72" s="181"/>
      <c r="G72" s="181"/>
      <c r="H72" s="181"/>
      <c r="I72" s="181"/>
      <c r="J72" s="181"/>
      <c r="K72" s="181"/>
      <c r="L72" s="181"/>
      <c r="M72" s="181"/>
      <c r="N72" s="179"/>
      <c r="O72" s="180" t="s">
        <v>82</v>
      </c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79"/>
      <c r="AW72" s="182" t="s">
        <v>63</v>
      </c>
      <c r="AX72" s="183"/>
      <c r="AY72" s="183"/>
      <c r="AZ72" s="183"/>
      <c r="BA72" s="327"/>
      <c r="BB72" s="239" t="s">
        <v>109</v>
      </c>
      <c r="BC72" s="183"/>
      <c r="BD72" s="322"/>
      <c r="CB72" s="71"/>
      <c r="CC72" s="71"/>
      <c r="CD72" s="82"/>
      <c r="CE72" s="81"/>
      <c r="CF72" s="81"/>
      <c r="CG72" s="81"/>
      <c r="CH72" s="62"/>
      <c r="CI72" s="62"/>
      <c r="CJ72" s="62"/>
    </row>
    <row r="73" spans="2:88" ht="18" customHeight="1" thickBot="1">
      <c r="B73" s="151">
        <v>23</v>
      </c>
      <c r="C73" s="152"/>
      <c r="D73" s="155">
        <f>D69+U$61*X$61+$AL$61</f>
        <v>0.5381944444444443</v>
      </c>
      <c r="E73" s="156"/>
      <c r="F73" s="156"/>
      <c r="G73" s="156"/>
      <c r="H73" s="156"/>
      <c r="I73" s="156"/>
      <c r="J73" s="156"/>
      <c r="K73" s="156"/>
      <c r="L73" s="156"/>
      <c r="M73" s="156"/>
      <c r="N73" s="157"/>
      <c r="O73" s="161">
        <f>IF(ISBLANK($AZ$42),"",D51)</f>
      </c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54" t="s">
        <v>66</v>
      </c>
      <c r="AF73" s="162">
        <f>IF(ISBLANK($AZ$44),"",$AG$53)</f>
      </c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3"/>
      <c r="AW73" s="164"/>
      <c r="AX73" s="165"/>
      <c r="AY73" s="165" t="s">
        <v>67</v>
      </c>
      <c r="AZ73" s="165"/>
      <c r="BA73" s="168"/>
      <c r="BB73" s="320"/>
      <c r="BC73" s="321"/>
      <c r="BD73" s="322"/>
      <c r="CB73" s="71"/>
      <c r="CC73" s="71"/>
      <c r="CD73" s="82"/>
      <c r="CE73" s="81"/>
      <c r="CF73" s="81"/>
      <c r="CG73" s="81"/>
      <c r="CH73" s="62"/>
      <c r="CI73" s="62"/>
      <c r="CJ73" s="62"/>
    </row>
    <row r="74" spans="2:56" ht="12" customHeight="1" thickBot="1">
      <c r="B74" s="153"/>
      <c r="C74" s="154"/>
      <c r="D74" s="158"/>
      <c r="E74" s="159"/>
      <c r="F74" s="159"/>
      <c r="G74" s="159"/>
      <c r="H74" s="159"/>
      <c r="I74" s="159"/>
      <c r="J74" s="159"/>
      <c r="K74" s="159"/>
      <c r="L74" s="159"/>
      <c r="M74" s="159"/>
      <c r="N74" s="160"/>
      <c r="O74" s="170" t="s">
        <v>120</v>
      </c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89"/>
      <c r="AF74" s="143" t="s">
        <v>125</v>
      </c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4"/>
      <c r="AW74" s="166"/>
      <c r="AX74" s="167"/>
      <c r="AY74" s="167"/>
      <c r="AZ74" s="167"/>
      <c r="BA74" s="169"/>
      <c r="BB74" s="320"/>
      <c r="BC74" s="321"/>
      <c r="BD74" s="322"/>
    </row>
    <row r="75" spans="15:56" ht="7.5" customHeight="1" thickBot="1"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86"/>
      <c r="AX75" s="86"/>
      <c r="AY75" s="86"/>
      <c r="AZ75" s="86"/>
      <c r="BA75" s="86"/>
      <c r="BB75" s="86"/>
      <c r="BC75" s="86"/>
      <c r="BD75" s="88"/>
    </row>
    <row r="76" spans="2:56" ht="19.5" customHeight="1" thickBot="1">
      <c r="B76" s="325" t="s">
        <v>58</v>
      </c>
      <c r="C76" s="326"/>
      <c r="D76" s="173" t="s">
        <v>61</v>
      </c>
      <c r="E76" s="174"/>
      <c r="F76" s="174"/>
      <c r="G76" s="174"/>
      <c r="H76" s="174"/>
      <c r="I76" s="174"/>
      <c r="J76" s="174"/>
      <c r="K76" s="174"/>
      <c r="L76" s="174"/>
      <c r="M76" s="174"/>
      <c r="N76" s="172"/>
      <c r="O76" s="173" t="s">
        <v>85</v>
      </c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174"/>
      <c r="AR76" s="174"/>
      <c r="AS76" s="174"/>
      <c r="AT76" s="174"/>
      <c r="AU76" s="174"/>
      <c r="AV76" s="172"/>
      <c r="AW76" s="175" t="s">
        <v>63</v>
      </c>
      <c r="AX76" s="176"/>
      <c r="AY76" s="176"/>
      <c r="AZ76" s="176"/>
      <c r="BA76" s="323"/>
      <c r="BB76" s="238" t="s">
        <v>109</v>
      </c>
      <c r="BC76" s="176"/>
      <c r="BD76" s="324"/>
    </row>
    <row r="77" spans="2:56" ht="18" customHeight="1" thickBot="1">
      <c r="B77" s="151">
        <v>24</v>
      </c>
      <c r="C77" s="319"/>
      <c r="D77" s="155">
        <f>D73+U$61*X$61+$AL$61</f>
        <v>0.5520833333333331</v>
      </c>
      <c r="E77" s="156"/>
      <c r="F77" s="156"/>
      <c r="G77" s="156"/>
      <c r="H77" s="156"/>
      <c r="I77" s="156"/>
      <c r="J77" s="156"/>
      <c r="K77" s="156"/>
      <c r="L77" s="156"/>
      <c r="M77" s="156"/>
      <c r="N77" s="157"/>
      <c r="O77" s="161">
        <f>IF(ISBLANK($AZ$42),"",D50)</f>
      </c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54" t="s">
        <v>66</v>
      </c>
      <c r="AF77" s="162">
        <f>IF(ISBLANK($AZ$44),"",$AG$53)</f>
      </c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3"/>
      <c r="AW77" s="164"/>
      <c r="AX77" s="165"/>
      <c r="AY77" s="165" t="s">
        <v>67</v>
      </c>
      <c r="AZ77" s="165"/>
      <c r="BA77" s="168"/>
      <c r="BB77" s="320"/>
      <c r="BC77" s="321"/>
      <c r="BD77" s="322"/>
    </row>
    <row r="78" spans="2:56" ht="12" customHeight="1" thickBot="1">
      <c r="B78" s="153"/>
      <c r="C78" s="246"/>
      <c r="D78" s="158"/>
      <c r="E78" s="159"/>
      <c r="F78" s="159"/>
      <c r="G78" s="159"/>
      <c r="H78" s="159"/>
      <c r="I78" s="159"/>
      <c r="J78" s="159"/>
      <c r="K78" s="159"/>
      <c r="L78" s="159"/>
      <c r="M78" s="159"/>
      <c r="N78" s="160"/>
      <c r="O78" s="170" t="s">
        <v>121</v>
      </c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89"/>
      <c r="AF78" s="143" t="s">
        <v>126</v>
      </c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4"/>
      <c r="AW78" s="166"/>
      <c r="AX78" s="167"/>
      <c r="AY78" s="167"/>
      <c r="AZ78" s="167"/>
      <c r="BA78" s="169"/>
      <c r="BB78" s="320"/>
      <c r="BC78" s="321"/>
      <c r="BD78" s="322"/>
    </row>
    <row r="79" spans="15:56" ht="7.5" customHeight="1" thickBot="1"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86"/>
      <c r="AX79" s="86"/>
      <c r="AY79" s="86"/>
      <c r="AZ79" s="86"/>
      <c r="BA79" s="86"/>
      <c r="BB79" s="86"/>
      <c r="BC79" s="86"/>
      <c r="BD79" s="88"/>
    </row>
    <row r="80" spans="2:56" ht="19.5" customHeight="1" thickBot="1">
      <c r="B80" s="325" t="s">
        <v>58</v>
      </c>
      <c r="C80" s="326"/>
      <c r="D80" s="173" t="s">
        <v>61</v>
      </c>
      <c r="E80" s="174"/>
      <c r="F80" s="174"/>
      <c r="G80" s="174"/>
      <c r="H80" s="174"/>
      <c r="I80" s="174"/>
      <c r="J80" s="174"/>
      <c r="K80" s="174"/>
      <c r="L80" s="174"/>
      <c r="M80" s="174"/>
      <c r="N80" s="172"/>
      <c r="O80" s="173" t="s">
        <v>88</v>
      </c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74"/>
      <c r="AV80" s="172"/>
      <c r="AW80" s="175" t="s">
        <v>63</v>
      </c>
      <c r="AX80" s="176"/>
      <c r="AY80" s="176"/>
      <c r="AZ80" s="176"/>
      <c r="BA80" s="323"/>
      <c r="BB80" s="238" t="s">
        <v>109</v>
      </c>
      <c r="BC80" s="176"/>
      <c r="BD80" s="324"/>
    </row>
    <row r="81" spans="2:56" ht="18" customHeight="1" thickBot="1">
      <c r="B81" s="151">
        <v>25</v>
      </c>
      <c r="C81" s="319"/>
      <c r="D81" s="155">
        <f>D77+U$61*X$61+$AL$61</f>
        <v>0.565972222222222</v>
      </c>
      <c r="E81" s="156"/>
      <c r="F81" s="156"/>
      <c r="G81" s="156"/>
      <c r="H81" s="156"/>
      <c r="I81" s="156"/>
      <c r="J81" s="156"/>
      <c r="K81" s="156"/>
      <c r="L81" s="156"/>
      <c r="M81" s="156"/>
      <c r="N81" s="157"/>
      <c r="O81" s="161">
        <f>IF(ISBLANK($AZ$42),"",D49)</f>
      </c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54" t="s">
        <v>66</v>
      </c>
      <c r="AF81" s="162">
        <f>IF(ISBLANK($AZ$44),"",$AG$53)</f>
      </c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3"/>
      <c r="AW81" s="164"/>
      <c r="AX81" s="165"/>
      <c r="AY81" s="165" t="s">
        <v>67</v>
      </c>
      <c r="AZ81" s="165"/>
      <c r="BA81" s="168"/>
      <c r="BB81" s="320"/>
      <c r="BC81" s="321"/>
      <c r="BD81" s="322"/>
    </row>
    <row r="82" spans="2:56" ht="12" customHeight="1" thickBot="1">
      <c r="B82" s="153"/>
      <c r="C82" s="246"/>
      <c r="D82" s="158"/>
      <c r="E82" s="159"/>
      <c r="F82" s="159"/>
      <c r="G82" s="159"/>
      <c r="H82" s="159"/>
      <c r="I82" s="159"/>
      <c r="J82" s="159"/>
      <c r="K82" s="159"/>
      <c r="L82" s="159"/>
      <c r="M82" s="159"/>
      <c r="N82" s="160"/>
      <c r="O82" s="170" t="s">
        <v>122</v>
      </c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89"/>
      <c r="AF82" s="143" t="s">
        <v>127</v>
      </c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4"/>
      <c r="AW82" s="166"/>
      <c r="AX82" s="167"/>
      <c r="AY82" s="167"/>
      <c r="AZ82" s="167"/>
      <c r="BA82" s="169"/>
      <c r="BB82" s="320"/>
      <c r="BC82" s="321"/>
      <c r="BD82" s="322"/>
    </row>
    <row r="85" spans="2:55" ht="33.75">
      <c r="B85" s="149" t="str">
        <f>$A$2</f>
        <v>TSV Germania Haimar-Dolgen</v>
      </c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</row>
    <row r="86" spans="2:55" ht="19.5">
      <c r="B86" s="150" t="str">
        <f>$A$3</f>
        <v>Sommerturnier der Energieversorgung Sehnde</v>
      </c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</row>
    <row r="88" spans="2:75" ht="12.75">
      <c r="B88" s="50" t="s">
        <v>91</v>
      </c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121"/>
      <c r="BR88" s="121"/>
      <c r="BS88" s="121"/>
      <c r="BT88" s="121"/>
      <c r="BU88" s="121"/>
      <c r="BV88" s="121"/>
      <c r="BW88" s="121"/>
    </row>
    <row r="89" ht="8.25" customHeight="1" thickBot="1"/>
    <row r="90" spans="9:48" ht="25.5" customHeight="1">
      <c r="I90" s="145" t="s">
        <v>52</v>
      </c>
      <c r="J90" s="146"/>
      <c r="K90" s="146"/>
      <c r="L90" s="67"/>
      <c r="M90" s="147" t="str">
        <f>IF(ISBLANK($AZ$81)," ",IF($AW81&gt;$AZ$81,$O$81,IF($AZ$81&gt;$AW$81,$AF$81)))</f>
        <v> </v>
      </c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8"/>
    </row>
    <row r="91" spans="9:48" ht="25.5" customHeight="1">
      <c r="I91" s="141" t="s">
        <v>53</v>
      </c>
      <c r="J91" s="142"/>
      <c r="K91" s="142"/>
      <c r="L91" s="68"/>
      <c r="M91" s="139" t="str">
        <f>IF(ISBLANK($AZ$81)," ",IF($AW81&lt;$AZ$81,$O$81,IF($AZ$81&lt;$AW$81,$AF$81)))</f>
        <v> </v>
      </c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40"/>
    </row>
    <row r="92" spans="9:48" ht="25.5" customHeight="1">
      <c r="I92" s="141" t="s">
        <v>54</v>
      </c>
      <c r="J92" s="142"/>
      <c r="K92" s="142"/>
      <c r="L92" s="68"/>
      <c r="M92" s="139" t="str">
        <f>IF(ISBLANK($AZ$77)," ",IF($AW77&gt;$AZ$77,$O$77,IF($AZ$77&gt;$AW$77,$AF$77)))</f>
        <v> </v>
      </c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40"/>
    </row>
    <row r="93" spans="9:48" ht="25.5" customHeight="1">
      <c r="I93" s="141" t="s">
        <v>55</v>
      </c>
      <c r="J93" s="142"/>
      <c r="K93" s="142"/>
      <c r="L93" s="68"/>
      <c r="M93" s="139" t="str">
        <f>IF(ISBLANK($AZ$77)," ",IF($AW77&lt;$AZ$77,$O$77,IF($AZ$77&lt;$AW$77,$AF$77)))</f>
        <v> </v>
      </c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40"/>
    </row>
    <row r="94" spans="9:48" ht="25.5" customHeight="1">
      <c r="I94" s="141" t="s">
        <v>56</v>
      </c>
      <c r="J94" s="142"/>
      <c r="K94" s="142"/>
      <c r="L94" s="68"/>
      <c r="M94" s="139" t="str">
        <f>IF(ISBLANK($AZ$73)," ",IF($AW73&gt;$AZ$73,$O$73,IF($AZ$73&gt;$AW$73,$AF$73)))</f>
        <v> </v>
      </c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40"/>
    </row>
    <row r="95" spans="9:48" ht="25.5" customHeight="1">
      <c r="I95" s="141" t="s">
        <v>92</v>
      </c>
      <c r="J95" s="142"/>
      <c r="K95" s="142"/>
      <c r="L95" s="68"/>
      <c r="M95" s="139" t="str">
        <f>IF(ISBLANK($AZ$73)," ",IF($AW73&lt;$AZ$73,$O$73,IF($AZ$73&lt;$AW$73,$AF$73)))</f>
        <v> </v>
      </c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40"/>
    </row>
    <row r="96" spans="9:48" ht="25.5" customHeight="1">
      <c r="I96" s="141" t="s">
        <v>93</v>
      </c>
      <c r="J96" s="142"/>
      <c r="K96" s="142"/>
      <c r="L96" s="68"/>
      <c r="M96" s="139" t="str">
        <f>IF(ISBLANK($AZ$69)," ",IF($AW69&gt;$AZ$69,$O$69,IF($AZ$69&gt;$AW$69,$AF$69)))</f>
        <v> </v>
      </c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40"/>
    </row>
    <row r="97" spans="9:48" ht="25.5" customHeight="1">
      <c r="I97" s="141" t="s">
        <v>94</v>
      </c>
      <c r="J97" s="142"/>
      <c r="K97" s="142"/>
      <c r="L97" s="68"/>
      <c r="M97" s="139" t="str">
        <f>IF(ISBLANK($AZ$69)," ",IF($AW69&lt;$AZ$69,$O$69,IF($AZ$69&lt;$AW$69,$AF$69)))</f>
        <v> </v>
      </c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40"/>
    </row>
    <row r="98" spans="9:48" ht="25.5" customHeight="1">
      <c r="I98" s="141" t="s">
        <v>95</v>
      </c>
      <c r="J98" s="142"/>
      <c r="K98" s="142"/>
      <c r="L98" s="68"/>
      <c r="M98" s="139" t="str">
        <f>IF(ISBLANK($AZ$65)," ",IF($AW65&gt;$AZ$65,$O$65,IF($AZ$65&gt;$AW$65,$AF$65)))</f>
        <v> </v>
      </c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40"/>
    </row>
    <row r="99" spans="9:48" ht="25.5" customHeight="1" thickBot="1">
      <c r="I99" s="135" t="s">
        <v>96</v>
      </c>
      <c r="J99" s="136"/>
      <c r="K99" s="136"/>
      <c r="L99" s="69"/>
      <c r="M99" s="137" t="str">
        <f>IF(ISBLANK($AZ$65)," ",IF($AW65&lt;$AZ$65,$O$65,IF($AZ$65&lt;$AW$65,$AF$65)))</f>
        <v> </v>
      </c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8"/>
    </row>
  </sheetData>
  <sheetProtection/>
  <mergeCells count="393">
    <mergeCell ref="B15:Z15"/>
    <mergeCell ref="AE15:BC15"/>
    <mergeCell ref="A2:AP2"/>
    <mergeCell ref="A3:AP3"/>
    <mergeCell ref="A4:AP4"/>
    <mergeCell ref="M6:T6"/>
    <mergeCell ref="Y6:AF6"/>
    <mergeCell ref="B8:AM8"/>
    <mergeCell ref="H10:L10"/>
    <mergeCell ref="U10:V10"/>
    <mergeCell ref="X10:AB10"/>
    <mergeCell ref="AL10:AP10"/>
    <mergeCell ref="B17:C17"/>
    <mergeCell ref="D17:Z17"/>
    <mergeCell ref="AE17:AF17"/>
    <mergeCell ref="AG17:BC17"/>
    <mergeCell ref="B16:C16"/>
    <mergeCell ref="D16:Z16"/>
    <mergeCell ref="AE16:AF16"/>
    <mergeCell ref="AG16:BC16"/>
    <mergeCell ref="B18:C18"/>
    <mergeCell ref="D18:Z18"/>
    <mergeCell ref="AE18:AF18"/>
    <mergeCell ref="AG18:BC18"/>
    <mergeCell ref="B19:C19"/>
    <mergeCell ref="D19:Z19"/>
    <mergeCell ref="AE19:AF19"/>
    <mergeCell ref="AG19:BC19"/>
    <mergeCell ref="B20:C20"/>
    <mergeCell ref="D20:Z20"/>
    <mergeCell ref="AE20:AF20"/>
    <mergeCell ref="AG20:BC20"/>
    <mergeCell ref="B24:C24"/>
    <mergeCell ref="D24:F24"/>
    <mergeCell ref="G24:I24"/>
    <mergeCell ref="J24:N24"/>
    <mergeCell ref="O24:AV24"/>
    <mergeCell ref="AW24:BA24"/>
    <mergeCell ref="B26:C26"/>
    <mergeCell ref="D26:F26"/>
    <mergeCell ref="B25:C25"/>
    <mergeCell ref="D25:F25"/>
    <mergeCell ref="G25:I25"/>
    <mergeCell ref="J25:N25"/>
    <mergeCell ref="G26:I26"/>
    <mergeCell ref="J26:N26"/>
    <mergeCell ref="AW26:AX26"/>
    <mergeCell ref="AZ26:BA26"/>
    <mergeCell ref="O27:AD27"/>
    <mergeCell ref="O26:AD26"/>
    <mergeCell ref="AF26:AV26"/>
    <mergeCell ref="O25:AD25"/>
    <mergeCell ref="AF25:AV25"/>
    <mergeCell ref="AW25:AX25"/>
    <mergeCell ref="AZ25:BA25"/>
    <mergeCell ref="AW27:AX27"/>
    <mergeCell ref="B28:C28"/>
    <mergeCell ref="D28:F28"/>
    <mergeCell ref="G28:I28"/>
    <mergeCell ref="J28:N28"/>
    <mergeCell ref="B27:C27"/>
    <mergeCell ref="D27:F27"/>
    <mergeCell ref="G27:I27"/>
    <mergeCell ref="J27:N27"/>
    <mergeCell ref="AZ27:BA27"/>
    <mergeCell ref="AZ28:BA28"/>
    <mergeCell ref="B29:C29"/>
    <mergeCell ref="D29:F29"/>
    <mergeCell ref="G29:I29"/>
    <mergeCell ref="J29:N29"/>
    <mergeCell ref="AF28:AV28"/>
    <mergeCell ref="AW28:AX28"/>
    <mergeCell ref="O28:AD28"/>
    <mergeCell ref="AF27:AV27"/>
    <mergeCell ref="O29:AD29"/>
    <mergeCell ref="AF29:AV29"/>
    <mergeCell ref="AW30:AX30"/>
    <mergeCell ref="AZ30:BA30"/>
    <mergeCell ref="AW29:AX29"/>
    <mergeCell ref="AZ29:BA29"/>
    <mergeCell ref="AZ31:BA31"/>
    <mergeCell ref="AW32:AX32"/>
    <mergeCell ref="AZ32:BA32"/>
    <mergeCell ref="B30:C30"/>
    <mergeCell ref="D30:F30"/>
    <mergeCell ref="G30:I30"/>
    <mergeCell ref="O30:AD30"/>
    <mergeCell ref="J30:N30"/>
    <mergeCell ref="AF30:AV30"/>
    <mergeCell ref="AF32:AV32"/>
    <mergeCell ref="J31:N31"/>
    <mergeCell ref="O31:AD31"/>
    <mergeCell ref="AF31:AV31"/>
    <mergeCell ref="AW31:AX31"/>
    <mergeCell ref="AW33:AX33"/>
    <mergeCell ref="B31:C31"/>
    <mergeCell ref="D31:F31"/>
    <mergeCell ref="G31:I31"/>
    <mergeCell ref="O33:AD33"/>
    <mergeCell ref="B32:C32"/>
    <mergeCell ref="D32:F32"/>
    <mergeCell ref="G32:I32"/>
    <mergeCell ref="J32:N32"/>
    <mergeCell ref="O32:AD32"/>
    <mergeCell ref="B34:C34"/>
    <mergeCell ref="D34:F34"/>
    <mergeCell ref="B33:C33"/>
    <mergeCell ref="D33:F33"/>
    <mergeCell ref="G33:I33"/>
    <mergeCell ref="J33:N33"/>
    <mergeCell ref="G34:I34"/>
    <mergeCell ref="J34:N34"/>
    <mergeCell ref="AW34:AX34"/>
    <mergeCell ref="AZ34:BA34"/>
    <mergeCell ref="O35:AD35"/>
    <mergeCell ref="O34:AD34"/>
    <mergeCell ref="AF34:AV34"/>
    <mergeCell ref="AF33:AV33"/>
    <mergeCell ref="AZ33:BA33"/>
    <mergeCell ref="AW35:AX35"/>
    <mergeCell ref="B36:C36"/>
    <mergeCell ref="D36:F36"/>
    <mergeCell ref="G36:I36"/>
    <mergeCell ref="J36:N36"/>
    <mergeCell ref="B35:C35"/>
    <mergeCell ref="D35:F35"/>
    <mergeCell ref="G35:I35"/>
    <mergeCell ref="J35:N35"/>
    <mergeCell ref="AZ35:BA35"/>
    <mergeCell ref="AZ36:BA36"/>
    <mergeCell ref="B37:C37"/>
    <mergeCell ref="D37:F37"/>
    <mergeCell ref="G37:I37"/>
    <mergeCell ref="J37:N37"/>
    <mergeCell ref="AF36:AV36"/>
    <mergeCell ref="AW36:AX36"/>
    <mergeCell ref="O36:AD36"/>
    <mergeCell ref="AF35:AV35"/>
    <mergeCell ref="O37:AD37"/>
    <mergeCell ref="AF37:AV37"/>
    <mergeCell ref="AW38:AX38"/>
    <mergeCell ref="AZ38:BA38"/>
    <mergeCell ref="AW37:AX37"/>
    <mergeCell ref="AZ37:BA37"/>
    <mergeCell ref="B38:C38"/>
    <mergeCell ref="D38:F38"/>
    <mergeCell ref="G38:I38"/>
    <mergeCell ref="O38:AD38"/>
    <mergeCell ref="J38:N38"/>
    <mergeCell ref="AF38:AV38"/>
    <mergeCell ref="J39:N39"/>
    <mergeCell ref="O39:AD39"/>
    <mergeCell ref="AF39:AV39"/>
    <mergeCell ref="AW39:AX39"/>
    <mergeCell ref="AW41:AX41"/>
    <mergeCell ref="AZ41:BA41"/>
    <mergeCell ref="AZ39:BA39"/>
    <mergeCell ref="AW40:AX40"/>
    <mergeCell ref="AZ40:BA40"/>
    <mergeCell ref="B40:C40"/>
    <mergeCell ref="D40:F40"/>
    <mergeCell ref="G40:I40"/>
    <mergeCell ref="J40:N40"/>
    <mergeCell ref="O40:AD40"/>
    <mergeCell ref="AF40:AV40"/>
    <mergeCell ref="B39:C39"/>
    <mergeCell ref="D39:F39"/>
    <mergeCell ref="G39:I39"/>
    <mergeCell ref="AF42:AV42"/>
    <mergeCell ref="B41:C41"/>
    <mergeCell ref="D41:F41"/>
    <mergeCell ref="G41:I41"/>
    <mergeCell ref="J41:N41"/>
    <mergeCell ref="O41:AD41"/>
    <mergeCell ref="AF41:AV41"/>
    <mergeCell ref="AF43:AV43"/>
    <mergeCell ref="AW43:AX43"/>
    <mergeCell ref="B42:C42"/>
    <mergeCell ref="D42:F42"/>
    <mergeCell ref="G42:I42"/>
    <mergeCell ref="J42:N42"/>
    <mergeCell ref="O42:AD42"/>
    <mergeCell ref="AF44:AV44"/>
    <mergeCell ref="AW44:AX44"/>
    <mergeCell ref="AZ44:BA44"/>
    <mergeCell ref="AW42:AX42"/>
    <mergeCell ref="AZ42:BA42"/>
    <mergeCell ref="B43:C43"/>
    <mergeCell ref="D43:F43"/>
    <mergeCell ref="G43:I43"/>
    <mergeCell ref="J43:N43"/>
    <mergeCell ref="O43:AD43"/>
    <mergeCell ref="B48:O48"/>
    <mergeCell ref="P48:R48"/>
    <mergeCell ref="S48:W48"/>
    <mergeCell ref="X48:Z48"/>
    <mergeCell ref="AZ43:BA43"/>
    <mergeCell ref="B44:C44"/>
    <mergeCell ref="D44:F44"/>
    <mergeCell ref="G44:I44"/>
    <mergeCell ref="J44:N44"/>
    <mergeCell ref="O44:AD44"/>
    <mergeCell ref="AV48:AZ48"/>
    <mergeCell ref="BA48:BC48"/>
    <mergeCell ref="V49:W49"/>
    <mergeCell ref="X49:Z49"/>
    <mergeCell ref="AE49:AF49"/>
    <mergeCell ref="AG49:AR49"/>
    <mergeCell ref="AS49:AU49"/>
    <mergeCell ref="AV49:AW49"/>
    <mergeCell ref="AE48:AR48"/>
    <mergeCell ref="AS48:AU48"/>
    <mergeCell ref="B49:C49"/>
    <mergeCell ref="D49:O49"/>
    <mergeCell ref="P49:R49"/>
    <mergeCell ref="S49:T49"/>
    <mergeCell ref="B50:C50"/>
    <mergeCell ref="D50:O50"/>
    <mergeCell ref="P50:R50"/>
    <mergeCell ref="S50:T50"/>
    <mergeCell ref="AY50:AZ50"/>
    <mergeCell ref="BA50:BC50"/>
    <mergeCell ref="AY49:AZ49"/>
    <mergeCell ref="BA49:BC49"/>
    <mergeCell ref="AS50:AU50"/>
    <mergeCell ref="AV50:AW50"/>
    <mergeCell ref="AY51:AZ51"/>
    <mergeCell ref="BA51:BC51"/>
    <mergeCell ref="AS51:AU51"/>
    <mergeCell ref="AV51:AW51"/>
    <mergeCell ref="V51:W51"/>
    <mergeCell ref="X51:Z51"/>
    <mergeCell ref="AE50:AF50"/>
    <mergeCell ref="AG50:AR50"/>
    <mergeCell ref="AE51:AF51"/>
    <mergeCell ref="AG51:AR51"/>
    <mergeCell ref="V50:W50"/>
    <mergeCell ref="X50:Z50"/>
    <mergeCell ref="B51:C51"/>
    <mergeCell ref="D51:O51"/>
    <mergeCell ref="P51:R51"/>
    <mergeCell ref="S51:T51"/>
    <mergeCell ref="B52:C52"/>
    <mergeCell ref="D52:O52"/>
    <mergeCell ref="P52:R52"/>
    <mergeCell ref="S52:T52"/>
    <mergeCell ref="V53:W53"/>
    <mergeCell ref="X53:Z53"/>
    <mergeCell ref="AY52:AZ52"/>
    <mergeCell ref="BA52:BC52"/>
    <mergeCell ref="V52:W52"/>
    <mergeCell ref="X52:Z52"/>
    <mergeCell ref="AE52:AF52"/>
    <mergeCell ref="AG52:AR52"/>
    <mergeCell ref="AS52:AU52"/>
    <mergeCell ref="AV52:AW52"/>
    <mergeCell ref="D65:N66"/>
    <mergeCell ref="O65:AD65"/>
    <mergeCell ref="AF65:AV65"/>
    <mergeCell ref="B64:C64"/>
    <mergeCell ref="D64:N64"/>
    <mergeCell ref="O64:AV64"/>
    <mergeCell ref="O66:AD66"/>
    <mergeCell ref="AF66:AV66"/>
    <mergeCell ref="AW65:AX66"/>
    <mergeCell ref="AY65:AY66"/>
    <mergeCell ref="BB69:BD70"/>
    <mergeCell ref="AW73:AX74"/>
    <mergeCell ref="AY73:AY74"/>
    <mergeCell ref="AZ69:BA70"/>
    <mergeCell ref="AZ73:BA74"/>
    <mergeCell ref="AW64:BA64"/>
    <mergeCell ref="BB72:BD72"/>
    <mergeCell ref="BB73:BD74"/>
    <mergeCell ref="AY53:AZ53"/>
    <mergeCell ref="BA53:BC53"/>
    <mergeCell ref="AG53:AR53"/>
    <mergeCell ref="AS53:AU53"/>
    <mergeCell ref="AV53:AW53"/>
    <mergeCell ref="B56:BC56"/>
    <mergeCell ref="AZ65:BA66"/>
    <mergeCell ref="B57:BC57"/>
    <mergeCell ref="H61:L61"/>
    <mergeCell ref="U61:V61"/>
    <mergeCell ref="X61:AB61"/>
    <mergeCell ref="AL61:AP61"/>
    <mergeCell ref="AE53:AF53"/>
    <mergeCell ref="B53:C53"/>
    <mergeCell ref="D53:O53"/>
    <mergeCell ref="P53:R53"/>
    <mergeCell ref="S53:T53"/>
    <mergeCell ref="BB64:BD64"/>
    <mergeCell ref="BB65:BD66"/>
    <mergeCell ref="BB68:BD68"/>
    <mergeCell ref="B72:C72"/>
    <mergeCell ref="D72:N72"/>
    <mergeCell ref="O68:AV68"/>
    <mergeCell ref="AW68:BA68"/>
    <mergeCell ref="B69:C70"/>
    <mergeCell ref="D69:N70"/>
    <mergeCell ref="B65:C66"/>
    <mergeCell ref="B68:C68"/>
    <mergeCell ref="D68:N68"/>
    <mergeCell ref="O72:AV72"/>
    <mergeCell ref="AW72:BA72"/>
    <mergeCell ref="O69:AD69"/>
    <mergeCell ref="AF69:AV69"/>
    <mergeCell ref="AW69:AX70"/>
    <mergeCell ref="AY69:AY70"/>
    <mergeCell ref="O70:AD70"/>
    <mergeCell ref="AF70:AV70"/>
    <mergeCell ref="B73:C74"/>
    <mergeCell ref="D73:N74"/>
    <mergeCell ref="O73:AD73"/>
    <mergeCell ref="AF73:AV73"/>
    <mergeCell ref="O74:AD74"/>
    <mergeCell ref="AF74:AV74"/>
    <mergeCell ref="AF82:AV82"/>
    <mergeCell ref="B77:C78"/>
    <mergeCell ref="D77:N78"/>
    <mergeCell ref="O77:AD77"/>
    <mergeCell ref="AF77:AV77"/>
    <mergeCell ref="O82:AD82"/>
    <mergeCell ref="B80:C80"/>
    <mergeCell ref="D80:N80"/>
    <mergeCell ref="O80:AV80"/>
    <mergeCell ref="O78:AD78"/>
    <mergeCell ref="AW80:BA80"/>
    <mergeCell ref="BB80:BD80"/>
    <mergeCell ref="AY77:AY78"/>
    <mergeCell ref="AW77:AX78"/>
    <mergeCell ref="B76:C76"/>
    <mergeCell ref="D76:N76"/>
    <mergeCell ref="O76:AV76"/>
    <mergeCell ref="AW76:BA76"/>
    <mergeCell ref="BB76:BD76"/>
    <mergeCell ref="BB77:BD78"/>
    <mergeCell ref="I95:K95"/>
    <mergeCell ref="M95:AV95"/>
    <mergeCell ref="I90:K90"/>
    <mergeCell ref="M90:AV90"/>
    <mergeCell ref="I91:K91"/>
    <mergeCell ref="M91:AV91"/>
    <mergeCell ref="I92:K92"/>
    <mergeCell ref="M92:AV92"/>
    <mergeCell ref="I93:K93"/>
    <mergeCell ref="M93:AV93"/>
    <mergeCell ref="I99:K99"/>
    <mergeCell ref="M99:AV99"/>
    <mergeCell ref="I96:K96"/>
    <mergeCell ref="M96:AV96"/>
    <mergeCell ref="I97:K97"/>
    <mergeCell ref="M97:AV97"/>
    <mergeCell ref="I98:K98"/>
    <mergeCell ref="M98:AV98"/>
    <mergeCell ref="BB25:BD25"/>
    <mergeCell ref="BB26:BD26"/>
    <mergeCell ref="B85:BC85"/>
    <mergeCell ref="B86:BC86"/>
    <mergeCell ref="B81:C82"/>
    <mergeCell ref="D81:N82"/>
    <mergeCell ref="O81:AD81"/>
    <mergeCell ref="AF81:AV81"/>
    <mergeCell ref="AF78:AV78"/>
    <mergeCell ref="BB81:BD82"/>
    <mergeCell ref="BB42:BD42"/>
    <mergeCell ref="BB41:BD41"/>
    <mergeCell ref="BB40:BD40"/>
    <mergeCell ref="BB39:BD39"/>
    <mergeCell ref="I94:K94"/>
    <mergeCell ref="M94:AV94"/>
    <mergeCell ref="AW81:AX82"/>
    <mergeCell ref="AY81:AY82"/>
    <mergeCell ref="AZ77:BA78"/>
    <mergeCell ref="AZ81:BA82"/>
    <mergeCell ref="BI13:BO14"/>
    <mergeCell ref="BQ13:BW14"/>
    <mergeCell ref="BF24:BH24"/>
    <mergeCell ref="BB24:BD24"/>
    <mergeCell ref="BB31:BD31"/>
    <mergeCell ref="BB44:BD44"/>
    <mergeCell ref="BB43:BD43"/>
    <mergeCell ref="BB32:BD32"/>
    <mergeCell ref="BB33:BD33"/>
    <mergeCell ref="BB34:BD34"/>
    <mergeCell ref="BB38:BD38"/>
    <mergeCell ref="BB37:BD37"/>
    <mergeCell ref="BB36:BD36"/>
    <mergeCell ref="BB35:BD35"/>
    <mergeCell ref="BB27:BD27"/>
    <mergeCell ref="BB28:BD28"/>
    <mergeCell ref="BB29:BD29"/>
    <mergeCell ref="BB30:BD30"/>
  </mergeCells>
  <printOptions/>
  <pageMargins left="0.2362204724409449" right="0.2362204724409449" top="0.3937007874015748" bottom="0.3937007874015748" header="0.31496062992125984" footer="0.31496062992125984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N99"/>
  <sheetViews>
    <sheetView zoomScalePageLayoutView="0" workbookViewId="0" topLeftCell="A1">
      <selection activeCell="A1" sqref="A1"/>
    </sheetView>
  </sheetViews>
  <sheetFormatPr defaultColWidth="1.7109375" defaultRowHeight="12.75"/>
  <cols>
    <col min="1" max="55" width="1.7109375" style="0" customWidth="1"/>
    <col min="56" max="56" width="5.7109375" style="70" customWidth="1"/>
    <col min="57" max="57" width="1.7109375" style="32" customWidth="1"/>
    <col min="58" max="60" width="1.7109375" style="92" customWidth="1"/>
    <col min="61" max="61" width="10.7109375" style="92" customWidth="1"/>
    <col min="62" max="62" width="20.7109375" style="92" customWidth="1"/>
    <col min="63" max="67" width="10.7109375" style="92" customWidth="1"/>
    <col min="68" max="68" width="1.7109375" style="92" customWidth="1"/>
    <col min="69" max="69" width="10.7109375" style="92" customWidth="1"/>
    <col min="70" max="70" width="20.7109375" style="92" customWidth="1"/>
    <col min="71" max="75" width="10.7109375" style="92" customWidth="1"/>
    <col min="76" max="82" width="1.7109375" style="72" customWidth="1"/>
    <col min="83" max="85" width="1.7109375" style="70" customWidth="1"/>
    <col min="86" max="117" width="1.7109375" style="32" customWidth="1"/>
    <col min="118" max="118" width="1.7109375" style="90" customWidth="1"/>
  </cols>
  <sheetData>
    <row r="1" ht="7.5" customHeight="1"/>
    <row r="2" spans="1:55" ht="30">
      <c r="A2" s="293" t="s">
        <v>38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0"/>
    </row>
    <row r="3" spans="1:117" s="37" customFormat="1" ht="27">
      <c r="A3" s="295" t="s">
        <v>97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34"/>
      <c r="AR3" s="35"/>
      <c r="AS3" s="35"/>
      <c r="AT3" s="35" t="s">
        <v>39</v>
      </c>
      <c r="AU3" s="35"/>
      <c r="AV3" s="35"/>
      <c r="AW3" s="35"/>
      <c r="AX3" s="35"/>
      <c r="AY3" s="35"/>
      <c r="AZ3" s="35"/>
      <c r="BA3" s="35"/>
      <c r="BB3" s="35"/>
      <c r="BC3" s="36"/>
      <c r="BD3" s="73"/>
      <c r="BE3" s="38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74"/>
      <c r="BY3" s="74"/>
      <c r="BZ3" s="74"/>
      <c r="CA3" s="74"/>
      <c r="CB3" s="74"/>
      <c r="CC3" s="74"/>
      <c r="CD3" s="74"/>
      <c r="CE3" s="73"/>
      <c r="CF3" s="73"/>
      <c r="CG3" s="73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</row>
    <row r="4" spans="1:117" s="42" customFormat="1" ht="15">
      <c r="A4" s="297" t="s">
        <v>134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39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1"/>
      <c r="BD4" s="75"/>
      <c r="BE4" s="43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76"/>
      <c r="BY4" s="76"/>
      <c r="BZ4" s="76"/>
      <c r="CA4" s="76"/>
      <c r="CB4" s="76"/>
      <c r="CC4" s="76"/>
      <c r="CD4" s="76"/>
      <c r="CE4" s="75"/>
      <c r="CF4" s="75"/>
      <c r="CG4" s="75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</row>
    <row r="5" spans="43:117" s="42" customFormat="1" ht="6" customHeight="1">
      <c r="AQ5" s="39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1"/>
      <c r="BD5" s="75"/>
      <c r="BE5" s="43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76"/>
      <c r="BY5" s="76"/>
      <c r="BZ5" s="76"/>
      <c r="CA5" s="76"/>
      <c r="CB5" s="76"/>
      <c r="CC5" s="76"/>
      <c r="CD5" s="76"/>
      <c r="CE5" s="75"/>
      <c r="CF5" s="75"/>
      <c r="CG5" s="75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</row>
    <row r="6" spans="12:117" s="42" customFormat="1" ht="15">
      <c r="L6" s="44" t="s">
        <v>40</v>
      </c>
      <c r="M6" s="299" t="s">
        <v>98</v>
      </c>
      <c r="N6" s="299"/>
      <c r="O6" s="299"/>
      <c r="P6" s="299"/>
      <c r="Q6" s="299"/>
      <c r="R6" s="299"/>
      <c r="S6" s="299"/>
      <c r="T6" s="299"/>
      <c r="U6" s="42" t="s">
        <v>41</v>
      </c>
      <c r="Y6" s="300">
        <v>41084</v>
      </c>
      <c r="Z6" s="300"/>
      <c r="AA6" s="300"/>
      <c r="AB6" s="300"/>
      <c r="AC6" s="300"/>
      <c r="AD6" s="300"/>
      <c r="AE6" s="300"/>
      <c r="AF6" s="300"/>
      <c r="AQ6" s="39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1"/>
      <c r="BD6" s="75"/>
      <c r="BE6" s="43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76"/>
      <c r="BY6" s="76"/>
      <c r="BZ6" s="76"/>
      <c r="CA6" s="76"/>
      <c r="CB6" s="76"/>
      <c r="CC6" s="76"/>
      <c r="CD6" s="76"/>
      <c r="CE6" s="75"/>
      <c r="CF6" s="75"/>
      <c r="CG6" s="75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</row>
    <row r="7" spans="43:117" s="42" customFormat="1" ht="6" customHeight="1">
      <c r="AQ7" s="39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1"/>
      <c r="BD7" s="75"/>
      <c r="BE7" s="43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76"/>
      <c r="BY7" s="76"/>
      <c r="BZ7" s="76"/>
      <c r="CA7" s="76"/>
      <c r="CB7" s="76"/>
      <c r="CC7" s="76"/>
      <c r="CD7" s="76"/>
      <c r="CE7" s="75"/>
      <c r="CF7" s="75"/>
      <c r="CG7" s="75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</row>
    <row r="8" spans="2:117" s="42" customFormat="1" ht="15">
      <c r="B8" s="301" t="s">
        <v>108</v>
      </c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Q8" s="45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7"/>
      <c r="BD8" s="75"/>
      <c r="BE8" s="43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76"/>
      <c r="BY8" s="76"/>
      <c r="BZ8" s="76"/>
      <c r="CA8" s="76"/>
      <c r="CB8" s="76"/>
      <c r="CC8" s="76"/>
      <c r="CD8" s="76"/>
      <c r="CE8" s="75"/>
      <c r="CF8" s="75"/>
      <c r="CG8" s="75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</row>
    <row r="9" spans="56:117" s="42" customFormat="1" ht="6" customHeight="1">
      <c r="BD9" s="75"/>
      <c r="BE9" s="43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76"/>
      <c r="BY9" s="76"/>
      <c r="BZ9" s="76"/>
      <c r="CA9" s="76"/>
      <c r="CB9" s="76"/>
      <c r="CC9" s="76"/>
      <c r="CD9" s="76"/>
      <c r="CE9" s="75"/>
      <c r="CF9" s="75"/>
      <c r="CG9" s="75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</row>
    <row r="10" spans="7:117" s="42" customFormat="1" ht="15">
      <c r="G10" s="28" t="s">
        <v>42</v>
      </c>
      <c r="H10" s="240">
        <v>0.4166666666666667</v>
      </c>
      <c r="I10" s="240"/>
      <c r="J10" s="240"/>
      <c r="K10" s="240"/>
      <c r="L10" s="240"/>
      <c r="M10" s="90" t="s">
        <v>43</v>
      </c>
      <c r="T10" s="28" t="s">
        <v>44</v>
      </c>
      <c r="U10" s="329">
        <v>1</v>
      </c>
      <c r="V10" s="329" t="s">
        <v>45</v>
      </c>
      <c r="W10" s="49" t="s">
        <v>46</v>
      </c>
      <c r="X10" s="243">
        <v>0.009027777777777779</v>
      </c>
      <c r="Y10" s="243"/>
      <c r="Z10" s="243"/>
      <c r="AA10" s="243"/>
      <c r="AB10" s="243"/>
      <c r="AC10" s="90" t="s">
        <v>47</v>
      </c>
      <c r="AK10" s="28" t="s">
        <v>48</v>
      </c>
      <c r="AL10" s="243">
        <v>0.001388888888888889</v>
      </c>
      <c r="AM10" s="243"/>
      <c r="AN10" s="243"/>
      <c r="AO10" s="243"/>
      <c r="AP10" s="243"/>
      <c r="AQ10" s="90" t="s">
        <v>47</v>
      </c>
      <c r="BD10" s="75"/>
      <c r="BE10" s="43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76"/>
      <c r="BY10" s="76"/>
      <c r="BZ10" s="76"/>
      <c r="CA10" s="76"/>
      <c r="CB10" s="76"/>
      <c r="CC10" s="76"/>
      <c r="CD10" s="76"/>
      <c r="CE10" s="75"/>
      <c r="CF10" s="75"/>
      <c r="CG10" s="75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</row>
    <row r="11" ht="9" customHeight="1"/>
    <row r="12" ht="6" customHeight="1"/>
    <row r="13" spans="2:75" ht="15">
      <c r="B13" s="50" t="s">
        <v>49</v>
      </c>
      <c r="BI13" s="291" t="s">
        <v>99</v>
      </c>
      <c r="BJ13" s="314"/>
      <c r="BK13" s="314"/>
      <c r="BL13" s="314"/>
      <c r="BM13" s="314"/>
      <c r="BN13" s="314"/>
      <c r="BO13" s="314"/>
      <c r="BP13" s="97"/>
      <c r="BQ13" s="291" t="s">
        <v>100</v>
      </c>
      <c r="BR13" s="314"/>
      <c r="BS13" s="314"/>
      <c r="BT13" s="314"/>
      <c r="BU13" s="314"/>
      <c r="BV13" s="314"/>
      <c r="BW13" s="314"/>
    </row>
    <row r="14" spans="61:75" ht="6" customHeight="1" thickBot="1">
      <c r="BI14" s="314"/>
      <c r="BJ14" s="314"/>
      <c r="BK14" s="314"/>
      <c r="BL14" s="314"/>
      <c r="BM14" s="314"/>
      <c r="BN14" s="314"/>
      <c r="BO14" s="314"/>
      <c r="BP14" s="97"/>
      <c r="BQ14" s="314"/>
      <c r="BR14" s="314"/>
      <c r="BS14" s="314"/>
      <c r="BT14" s="314"/>
      <c r="BU14" s="314"/>
      <c r="BV14" s="314"/>
      <c r="BW14" s="314"/>
    </row>
    <row r="15" spans="2:75" ht="15.75" thickBot="1">
      <c r="B15" s="286" t="s">
        <v>99</v>
      </c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8"/>
      <c r="AE15" s="286" t="s">
        <v>100</v>
      </c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8"/>
      <c r="BI15" s="98" t="s">
        <v>102</v>
      </c>
      <c r="BJ15" s="98" t="s">
        <v>103</v>
      </c>
      <c r="BK15" s="98" t="s">
        <v>64</v>
      </c>
      <c r="BL15" s="98" t="s">
        <v>104</v>
      </c>
      <c r="BM15" s="98" t="s">
        <v>105</v>
      </c>
      <c r="BN15" s="98" t="s">
        <v>106</v>
      </c>
      <c r="BO15" s="98" t="s">
        <v>107</v>
      </c>
      <c r="BP15" s="98"/>
      <c r="BQ15" s="98" t="s">
        <v>102</v>
      </c>
      <c r="BR15" s="98" t="s">
        <v>103</v>
      </c>
      <c r="BS15" s="98" t="s">
        <v>64</v>
      </c>
      <c r="BT15" s="98" t="s">
        <v>104</v>
      </c>
      <c r="BU15" s="98" t="s">
        <v>105</v>
      </c>
      <c r="BV15" s="98" t="s">
        <v>106</v>
      </c>
      <c r="BW15" s="98" t="s">
        <v>107</v>
      </c>
    </row>
    <row r="16" spans="2:75" ht="15">
      <c r="B16" s="278" t="s">
        <v>52</v>
      </c>
      <c r="C16" s="279"/>
      <c r="D16" s="280" t="e">
        <f>#REF!</f>
        <v>#REF!</v>
      </c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1"/>
      <c r="AE16" s="278" t="s">
        <v>52</v>
      </c>
      <c r="AF16" s="279"/>
      <c r="AG16" s="280" t="e">
        <f>#REF!</f>
        <v>#REF!</v>
      </c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1"/>
      <c r="BI16" s="99">
        <f>RANK(BK16,$BK$16:$BK$20,0)-(BN16/100)+ABS(BL16/1000)+BO16</f>
        <v>1.00001</v>
      </c>
      <c r="BJ16" s="92" t="e">
        <f>D16</f>
        <v>#REF!</v>
      </c>
      <c r="BK16" s="99">
        <f>SUM(SUMIF($O$25:$O$44,D16,$BF$25:$BF$44),SUMIF($AF$25:$AF44,D16,$BH$25:$BH$44))</f>
        <v>0</v>
      </c>
      <c r="BL16" s="99">
        <f>SUM(SUMIF($O$25:$O$44,D16,$AW$25:$AW$44),SUMIF($AF$25:$AF$44,D16,$AZ$25:$AZ$44))</f>
        <v>0</v>
      </c>
      <c r="BM16" s="99">
        <f>SUM(SUMIF($O$25:$O$44,D16,$AZ$25:$AZ$44),SUMIF($AF$25:$AF$44,D16,$AW$25:$AW$44))</f>
        <v>0</v>
      </c>
      <c r="BN16" s="99">
        <f>BL16-BM16</f>
        <v>0</v>
      </c>
      <c r="BO16" s="99">
        <v>1E-05</v>
      </c>
      <c r="BP16" s="99"/>
      <c r="BQ16" s="99">
        <f>RANK(BS16,$BS$16:$BS$20,0)-(BV16/100)+ABS(BT16/1000)+BW16</f>
        <v>1.00001</v>
      </c>
      <c r="BR16" s="92" t="e">
        <f>AG16</f>
        <v>#REF!</v>
      </c>
      <c r="BS16" s="99">
        <f>SUM(SUMIF($O$25:$O$44,AG16,$BF$25:$BF$44),SUMIF($AF$25:$AF44,AG16,$BH$25:$BH$44))</f>
        <v>0</v>
      </c>
      <c r="BT16" s="99">
        <f>SUM(SUMIF($O$25:$O$44,AG16,$AW$25:$AW$44),SUMIF($AF$25:$AF$44,AG16,$AZ$25:$AZ$44))</f>
        <v>0</v>
      </c>
      <c r="BU16" s="99">
        <f>SUM(SUMIF($O$25:$O$44,AG16,$AZ$25:$AZ$44),SUMIF($AF$25:$AF$44,AG16,$AW$25:$AW$44))</f>
        <v>0</v>
      </c>
      <c r="BV16" s="99">
        <f>BT16-BU16</f>
        <v>0</v>
      </c>
      <c r="BW16" s="99">
        <v>1E-05</v>
      </c>
    </row>
    <row r="17" spans="2:75" ht="15">
      <c r="B17" s="282" t="s">
        <v>53</v>
      </c>
      <c r="C17" s="283"/>
      <c r="D17" s="284" t="e">
        <f>#REF!</f>
        <v>#REF!</v>
      </c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5"/>
      <c r="AE17" s="282" t="s">
        <v>53</v>
      </c>
      <c r="AF17" s="283"/>
      <c r="AG17" s="284" t="e">
        <f>#REF!</f>
        <v>#REF!</v>
      </c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5"/>
      <c r="BI17" s="99">
        <f>RANK(BK17,$BK$16:$BK$20,0)-(BN17/100)+ABS(BL17/1000)+BO17</f>
        <v>1.00002</v>
      </c>
      <c r="BJ17" s="92" t="e">
        <f>D17</f>
        <v>#REF!</v>
      </c>
      <c r="BK17" s="99">
        <f>SUM(SUMIF($O$25:$O$44,D17,$BF$25:$BF$44),SUMIF($AF$25:$AF45,D17,$BH$25:$BH$44))</f>
        <v>0</v>
      </c>
      <c r="BL17" s="99">
        <f>SUM(SUMIF($O$25:$O$44,D17,$AW$25:$AW$44),SUMIF($AF$25:$AF$44,D17,$AZ$25:$AZ$44))</f>
        <v>0</v>
      </c>
      <c r="BM17" s="99">
        <f>SUM(SUMIF($O$25:$O$44,D17,$AZ$25:$AZ$44),SUMIF($AF$25:$AF$44,D17,$AW$25:$AW$44))</f>
        <v>0</v>
      </c>
      <c r="BN17" s="99">
        <f>BL17-BM17</f>
        <v>0</v>
      </c>
      <c r="BO17" s="99">
        <v>2E-05</v>
      </c>
      <c r="BP17" s="99"/>
      <c r="BQ17" s="99">
        <f>RANK(BS17,$BS$16:$BS$20,0)-(BV17/100)+ABS(BT17/1000)+BW17</f>
        <v>1.00002</v>
      </c>
      <c r="BR17" s="92" t="e">
        <f>AG17</f>
        <v>#REF!</v>
      </c>
      <c r="BS17" s="99">
        <f>SUM(SUMIF($O$25:$O$44,AG17,$BF$25:$BF$44),SUMIF($AF$25:$AF45,AG17,$BH$25:$BH$44))</f>
        <v>0</v>
      </c>
      <c r="BT17" s="99">
        <f>SUM(SUMIF($O$25:$O$44,AG17,$AW$25:$AW$44),SUMIF($AF$25:$AF$44,AG17,$AZ$25:$AZ$44))</f>
        <v>0</v>
      </c>
      <c r="BU17" s="99">
        <f>SUM(SUMIF($O$25:$O$44,AG17,$AZ$25:$AZ$44),SUMIF($AF$25:$AF$44,AG17,$AW$25:$AW$44))</f>
        <v>0</v>
      </c>
      <c r="BV17" s="99">
        <f>BT17-BU17</f>
        <v>0</v>
      </c>
      <c r="BW17" s="99">
        <v>2E-05</v>
      </c>
    </row>
    <row r="18" spans="2:75" ht="15">
      <c r="B18" s="282" t="s">
        <v>54</v>
      </c>
      <c r="C18" s="283"/>
      <c r="D18" s="284" t="e">
        <f>#REF!</f>
        <v>#REF!</v>
      </c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5"/>
      <c r="AE18" s="282" t="s">
        <v>54</v>
      </c>
      <c r="AF18" s="283"/>
      <c r="AG18" s="284" t="e">
        <f>#REF!</f>
        <v>#REF!</v>
      </c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5"/>
      <c r="BI18" s="99">
        <f>RANK(BK18,$BK$16:$BK$20,0)-(BN18/100)+ABS(BL18/1000)+BO18</f>
        <v>1.00003</v>
      </c>
      <c r="BJ18" s="92" t="e">
        <f>D18</f>
        <v>#REF!</v>
      </c>
      <c r="BK18" s="99">
        <f>SUM(SUMIF($O$25:$O$44,D18,$BF$25:$BF$44),SUMIF($AF$25:$AF46,D18,$BH$25:$BH$44))</f>
        <v>0</v>
      </c>
      <c r="BL18" s="99">
        <f>SUM(SUMIF($O$25:$O$44,D18,$AW$25:$AW$44),SUMIF($AF$25:$AF$44,D18,$AZ$25:$AZ$44))</f>
        <v>0</v>
      </c>
      <c r="BM18" s="99">
        <f>SUM(SUMIF($O$25:$O$44,D18,$AZ$25:$AZ$44),SUMIF($AF$25:$AF$44,D18,$AW$25:$AW$44))</f>
        <v>0</v>
      </c>
      <c r="BN18" s="99">
        <f>BL18-BM18</f>
        <v>0</v>
      </c>
      <c r="BO18" s="99">
        <v>3E-05</v>
      </c>
      <c r="BP18" s="99"/>
      <c r="BQ18" s="99">
        <f>RANK(BS18,$BS$16:$BS$20,0)-(BV18/100)+ABS(BT18/1000)+BW18</f>
        <v>1.00003</v>
      </c>
      <c r="BR18" s="92" t="e">
        <f>AG18</f>
        <v>#REF!</v>
      </c>
      <c r="BS18" s="99">
        <f>SUM(SUMIF($O$25:$O$44,AG18,$BF$25:$BF$44),SUMIF($AF$25:$AF46,AG18,$BH$25:$BH$44))</f>
        <v>0</v>
      </c>
      <c r="BT18" s="99">
        <f>SUM(SUMIF($O$25:$O$44,AG18,$AW$25:$AW$44),SUMIF($AF$25:$AF$44,AG18,$AZ$25:$AZ$44))</f>
        <v>0</v>
      </c>
      <c r="BU18" s="99">
        <f>SUM(SUMIF($O$25:$O$44,AG18,$AZ$25:$AZ$44),SUMIF($AF$25:$AF$44,AG18,$AW$25:$AW$44))</f>
        <v>0</v>
      </c>
      <c r="BV18" s="99">
        <f>BT18-BU18</f>
        <v>0</v>
      </c>
      <c r="BW18" s="99">
        <v>3E-05</v>
      </c>
    </row>
    <row r="19" spans="2:75" ht="15">
      <c r="B19" s="282" t="s">
        <v>55</v>
      </c>
      <c r="C19" s="283"/>
      <c r="D19" s="284" t="e">
        <f>#REF!</f>
        <v>#REF!</v>
      </c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5"/>
      <c r="AE19" s="282" t="s">
        <v>55</v>
      </c>
      <c r="AF19" s="283"/>
      <c r="AG19" s="284" t="e">
        <f>#REF!</f>
        <v>#REF!</v>
      </c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5"/>
      <c r="BI19" s="99">
        <f>RANK(BK19,$BK$16:$BK$20,0)-(BN19/100)+ABS(BL19/1000)+BO19</f>
        <v>1.00004</v>
      </c>
      <c r="BJ19" s="92" t="e">
        <f>D19</f>
        <v>#REF!</v>
      </c>
      <c r="BK19" s="99">
        <f>SUM(SUMIF($O$25:$O$44,D19,$BF$25:$BF$44),SUMIF($AF$25:$AF47,D19,$BH$25:$BH$44))</f>
        <v>0</v>
      </c>
      <c r="BL19" s="99">
        <f>SUM(SUMIF($O$25:$O$44,D19,$AW$25:$AW$44),SUMIF($AF$25:$AF$44,D19,$AZ$25:$AZ$44))</f>
        <v>0</v>
      </c>
      <c r="BM19" s="99">
        <f>SUM(SUMIF($O$25:$O$44,D19,$AZ$25:$AZ$44),SUMIF($AF$25:$AF$44,D19,$AW$25:$AW$44))</f>
        <v>0</v>
      </c>
      <c r="BN19" s="99">
        <f>BL19-BM19</f>
        <v>0</v>
      </c>
      <c r="BO19" s="99">
        <v>4E-05</v>
      </c>
      <c r="BP19" s="99"/>
      <c r="BQ19" s="99">
        <f>RANK(BS19,$BS$16:$BS$20,0)-(BV19/100)+ABS(BT19/1000)+BW19</f>
        <v>1.00004</v>
      </c>
      <c r="BR19" s="92" t="e">
        <f>AG19</f>
        <v>#REF!</v>
      </c>
      <c r="BS19" s="99">
        <f>SUM(SUMIF($O$25:$O$44,AG19,$BF$25:$BF$44),SUMIF($AF$25:$AF47,AG19,$BH$25:$BH$44))</f>
        <v>0</v>
      </c>
      <c r="BT19" s="99">
        <f>SUM(SUMIF($O$25:$O$44,AG19,$AW$25:$AW$44),SUMIF($AF$25:$AF$44,AG19,$AZ$25:$AZ$44))</f>
        <v>0</v>
      </c>
      <c r="BU19" s="99">
        <f>SUM(SUMIF($O$25:$O$44,AG19,$AZ$25:$AZ$44),SUMIF($AF$25:$AF$44,AG19,$AW$25:$AW$44))</f>
        <v>0</v>
      </c>
      <c r="BV19" s="99">
        <f>BT19-BU19</f>
        <v>0</v>
      </c>
      <c r="BW19" s="99">
        <v>4E-05</v>
      </c>
    </row>
    <row r="20" spans="2:75" ht="15" thickBot="1">
      <c r="B20" s="274" t="s">
        <v>56</v>
      </c>
      <c r="C20" s="275"/>
      <c r="D20" s="276" t="e">
        <f>#REF!</f>
        <v>#REF!</v>
      </c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7"/>
      <c r="AE20" s="274" t="s">
        <v>56</v>
      </c>
      <c r="AF20" s="275"/>
      <c r="AG20" s="276" t="e">
        <f>#REF!</f>
        <v>#REF!</v>
      </c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7"/>
      <c r="BI20" s="99">
        <f>RANK(BK20,$BK$16:$BK$20,0)-(BN20/100)+ABS(BL20/1000)+BO20</f>
        <v>1.00005</v>
      </c>
      <c r="BJ20" s="92" t="e">
        <f>D20</f>
        <v>#REF!</v>
      </c>
      <c r="BK20" s="99">
        <f>SUM(SUMIF($O$25:$O$44,D20,$BF$25:$BF$44),SUMIF($AF$25:$AF48,D20,$BH$25:$BH$44))</f>
        <v>0</v>
      </c>
      <c r="BL20" s="99">
        <f>SUM(SUMIF($O$25:$O$44,D20,$AW$25:$AW$44),SUMIF($AF$25:$AF$44,D20,$AZ$25:$AZ$44))</f>
        <v>0</v>
      </c>
      <c r="BM20" s="99">
        <f>SUM(SUMIF($O$25:$O$44,D20,$AZ$25:$AZ$44),SUMIF($AF$25:$AF$44,D20,$AW$25:$AW$44))</f>
        <v>0</v>
      </c>
      <c r="BN20" s="99">
        <f>BL20-BM20</f>
        <v>0</v>
      </c>
      <c r="BO20" s="99">
        <v>5E-05</v>
      </c>
      <c r="BP20" s="99"/>
      <c r="BQ20" s="99">
        <f>RANK(BS20,$BS$16:$BS$20,0)-(BV20/100)+ABS(BT20/1000)+BW20</f>
        <v>1.00005</v>
      </c>
      <c r="BR20" s="92" t="e">
        <f>AG20</f>
        <v>#REF!</v>
      </c>
      <c r="BS20" s="99">
        <f>SUM(SUMIF($O$25:$O$44,AG20,$BF$25:$BF$44),SUMIF($AF$25:$AF48,AG20,$BH$25:$BH$44))</f>
        <v>0</v>
      </c>
      <c r="BT20" s="99">
        <f>SUM(SUMIF($O$25:$O$44,AG20,$AW$25:$AW$44),SUMIF($AF$25:$AF$44,AG20,$AZ$25:$AZ$44))</f>
        <v>0</v>
      </c>
      <c r="BU20" s="99">
        <f>SUM(SUMIF($O$25:$O$44,AG20,$AZ$25:$AZ$44),SUMIF($AF$25:$AF$44,AG20,$AW$25:$AW$44))</f>
        <v>0</v>
      </c>
      <c r="BV20" s="99">
        <f>BT20-BU20</f>
        <v>0</v>
      </c>
      <c r="BW20" s="99">
        <v>5E-05</v>
      </c>
    </row>
    <row r="22" ht="12.75">
      <c r="B22" s="50" t="s">
        <v>57</v>
      </c>
    </row>
    <row r="23" ht="6" customHeight="1" thickBot="1"/>
    <row r="24" spans="2:118" s="5" customFormat="1" ht="16.5" customHeight="1" thickBot="1">
      <c r="B24" s="405" t="s">
        <v>58</v>
      </c>
      <c r="C24" s="406"/>
      <c r="D24" s="272" t="s">
        <v>59</v>
      </c>
      <c r="E24" s="230"/>
      <c r="F24" s="273"/>
      <c r="G24" s="272" t="s">
        <v>60</v>
      </c>
      <c r="H24" s="230"/>
      <c r="I24" s="273"/>
      <c r="J24" s="272" t="s">
        <v>61</v>
      </c>
      <c r="K24" s="230"/>
      <c r="L24" s="230"/>
      <c r="M24" s="230"/>
      <c r="N24" s="273"/>
      <c r="O24" s="272" t="s">
        <v>62</v>
      </c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73"/>
      <c r="AW24" s="272" t="s">
        <v>63</v>
      </c>
      <c r="AX24" s="230"/>
      <c r="AY24" s="230"/>
      <c r="AZ24" s="230"/>
      <c r="BA24" s="230"/>
      <c r="BB24" s="229" t="s">
        <v>109</v>
      </c>
      <c r="BC24" s="230"/>
      <c r="BD24" s="318"/>
      <c r="BE24" s="52"/>
      <c r="BF24" s="271" t="s">
        <v>64</v>
      </c>
      <c r="BG24" s="317"/>
      <c r="BH24" s="317"/>
      <c r="BI24" s="100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78"/>
      <c r="BY24" s="78"/>
      <c r="BZ24" s="78"/>
      <c r="CA24" s="78"/>
      <c r="CB24" s="78"/>
      <c r="CC24" s="78"/>
      <c r="CD24" s="78"/>
      <c r="CE24" s="77"/>
      <c r="CF24" s="77"/>
      <c r="CG24" s="77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3"/>
    </row>
    <row r="25" spans="2:117" s="53" customFormat="1" ht="18" customHeight="1">
      <c r="B25" s="395">
        <v>1</v>
      </c>
      <c r="C25" s="396"/>
      <c r="D25" s="396" t="s">
        <v>65</v>
      </c>
      <c r="E25" s="396"/>
      <c r="F25" s="396"/>
      <c r="G25" s="396">
        <v>1</v>
      </c>
      <c r="H25" s="396"/>
      <c r="I25" s="396"/>
      <c r="J25" s="397">
        <f>$H$10</f>
        <v>0.4166666666666667</v>
      </c>
      <c r="K25" s="397"/>
      <c r="L25" s="397"/>
      <c r="M25" s="397"/>
      <c r="N25" s="259"/>
      <c r="O25" s="398" t="e">
        <f>D16</f>
        <v>#REF!</v>
      </c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399"/>
      <c r="AA25" s="399"/>
      <c r="AB25" s="399"/>
      <c r="AC25" s="399"/>
      <c r="AD25" s="399"/>
      <c r="AE25" s="54" t="s">
        <v>66</v>
      </c>
      <c r="AF25" s="399" t="e">
        <f>D17</f>
        <v>#REF!</v>
      </c>
      <c r="AG25" s="399"/>
      <c r="AH25" s="399"/>
      <c r="AI25" s="399"/>
      <c r="AJ25" s="399"/>
      <c r="AK25" s="399"/>
      <c r="AL25" s="399"/>
      <c r="AM25" s="399"/>
      <c r="AN25" s="399"/>
      <c r="AO25" s="399"/>
      <c r="AP25" s="399"/>
      <c r="AQ25" s="399"/>
      <c r="AR25" s="399"/>
      <c r="AS25" s="399"/>
      <c r="AT25" s="399"/>
      <c r="AU25" s="399"/>
      <c r="AV25" s="400"/>
      <c r="AW25" s="265"/>
      <c r="AX25" s="190"/>
      <c r="AY25" s="54" t="s">
        <v>67</v>
      </c>
      <c r="AZ25" s="190"/>
      <c r="BA25" s="190"/>
      <c r="BB25" s="262" t="s">
        <v>133</v>
      </c>
      <c r="BC25" s="263"/>
      <c r="BD25" s="310"/>
      <c r="BE25" s="52"/>
      <c r="BF25" s="101">
        <f aca="true" t="shared" si="0" ref="BF25:BF44">IF(AW25=0,0,IF(AZ25="",0,IF(AW25&gt;AZ25,3,IF(AW25&lt;AZ25,0,1))))</f>
        <v>0</v>
      </c>
      <c r="BG25" s="102" t="s">
        <v>67</v>
      </c>
      <c r="BH25" s="102">
        <f aca="true" t="shared" si="1" ref="BH25:BH44">IF(AW25=0,0,IF(AZ25="",0,IF(AW25&lt;AZ25,3,IF(AW25&gt;AZ25,0,1))))</f>
        <v>0</v>
      </c>
      <c r="BI25" s="102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78"/>
      <c r="BY25" s="78"/>
      <c r="BZ25" s="78"/>
      <c r="CA25" s="78"/>
      <c r="CB25" s="78"/>
      <c r="CC25" s="78"/>
      <c r="CD25" s="78"/>
      <c r="CE25" s="77"/>
      <c r="CF25" s="77"/>
      <c r="CG25" s="77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</row>
    <row r="26" spans="2:118" s="5" customFormat="1" ht="18" customHeight="1" thickBot="1">
      <c r="B26" s="389">
        <v>2</v>
      </c>
      <c r="C26" s="390"/>
      <c r="D26" s="390" t="s">
        <v>65</v>
      </c>
      <c r="E26" s="390"/>
      <c r="F26" s="390"/>
      <c r="G26" s="390">
        <v>1</v>
      </c>
      <c r="H26" s="390"/>
      <c r="I26" s="390"/>
      <c r="J26" s="391">
        <f>J25+$U$10*$X$10+$AL$10</f>
        <v>0.42708333333333337</v>
      </c>
      <c r="K26" s="391"/>
      <c r="L26" s="391"/>
      <c r="M26" s="391"/>
      <c r="N26" s="247"/>
      <c r="O26" s="392" t="e">
        <f>D19</f>
        <v>#REF!</v>
      </c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56" t="s">
        <v>66</v>
      </c>
      <c r="AF26" s="393" t="e">
        <f>D18</f>
        <v>#REF!</v>
      </c>
      <c r="AG26" s="393"/>
      <c r="AH26" s="393"/>
      <c r="AI26" s="393"/>
      <c r="AJ26" s="393"/>
      <c r="AK26" s="393"/>
      <c r="AL26" s="393"/>
      <c r="AM26" s="393"/>
      <c r="AN26" s="393"/>
      <c r="AO26" s="393"/>
      <c r="AP26" s="393"/>
      <c r="AQ26" s="393"/>
      <c r="AR26" s="393"/>
      <c r="AS26" s="393"/>
      <c r="AT26" s="393"/>
      <c r="AU26" s="393"/>
      <c r="AV26" s="394"/>
      <c r="AW26" s="269"/>
      <c r="AX26" s="270"/>
      <c r="AY26" s="56" t="s">
        <v>67</v>
      </c>
      <c r="AZ26" s="270"/>
      <c r="BA26" s="270"/>
      <c r="BB26" s="187" t="s">
        <v>130</v>
      </c>
      <c r="BC26" s="188"/>
      <c r="BD26" s="309"/>
      <c r="BE26" s="52"/>
      <c r="BF26" s="101">
        <f t="shared" si="0"/>
        <v>0</v>
      </c>
      <c r="BG26" s="102" t="s">
        <v>67</v>
      </c>
      <c r="BH26" s="102">
        <f t="shared" si="1"/>
        <v>0</v>
      </c>
      <c r="BI26" s="102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78"/>
      <c r="BY26" s="78"/>
      <c r="BZ26" s="78"/>
      <c r="CA26" s="78"/>
      <c r="CB26" s="78"/>
      <c r="CC26" s="78"/>
      <c r="CD26" s="78"/>
      <c r="CE26" s="77"/>
      <c r="CF26" s="77"/>
      <c r="CG26" s="77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3"/>
    </row>
    <row r="27" spans="2:118" s="5" customFormat="1" ht="18" customHeight="1">
      <c r="B27" s="395">
        <v>3</v>
      </c>
      <c r="C27" s="396"/>
      <c r="D27" s="396" t="s">
        <v>68</v>
      </c>
      <c r="E27" s="396"/>
      <c r="F27" s="396"/>
      <c r="G27" s="396">
        <v>2</v>
      </c>
      <c r="H27" s="396"/>
      <c r="I27" s="396"/>
      <c r="J27" s="397">
        <f>J25</f>
        <v>0.4166666666666667</v>
      </c>
      <c r="K27" s="397"/>
      <c r="L27" s="397"/>
      <c r="M27" s="397"/>
      <c r="N27" s="259"/>
      <c r="O27" s="398" t="e">
        <f>AG16</f>
        <v>#REF!</v>
      </c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399"/>
      <c r="AC27" s="399"/>
      <c r="AD27" s="399"/>
      <c r="AE27" s="54" t="s">
        <v>66</v>
      </c>
      <c r="AF27" s="399" t="e">
        <f>AG17</f>
        <v>#REF!</v>
      </c>
      <c r="AG27" s="399"/>
      <c r="AH27" s="399"/>
      <c r="AI27" s="399"/>
      <c r="AJ27" s="399"/>
      <c r="AK27" s="399"/>
      <c r="AL27" s="399"/>
      <c r="AM27" s="399"/>
      <c r="AN27" s="399"/>
      <c r="AO27" s="399"/>
      <c r="AP27" s="399"/>
      <c r="AQ27" s="399"/>
      <c r="AR27" s="399"/>
      <c r="AS27" s="399"/>
      <c r="AT27" s="399"/>
      <c r="AU27" s="399"/>
      <c r="AV27" s="400"/>
      <c r="AW27" s="265"/>
      <c r="AX27" s="190"/>
      <c r="AY27" s="54" t="s">
        <v>67</v>
      </c>
      <c r="AZ27" s="190"/>
      <c r="BA27" s="190"/>
      <c r="BB27" s="311" t="s">
        <v>131</v>
      </c>
      <c r="BC27" s="312"/>
      <c r="BD27" s="313"/>
      <c r="BE27" s="52"/>
      <c r="BF27" s="101">
        <f t="shared" si="0"/>
        <v>0</v>
      </c>
      <c r="BG27" s="102" t="s">
        <v>67</v>
      </c>
      <c r="BH27" s="102">
        <f t="shared" si="1"/>
        <v>0</v>
      </c>
      <c r="BI27" s="102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78"/>
      <c r="BY27" s="78"/>
      <c r="BZ27" s="78"/>
      <c r="CA27" s="78"/>
      <c r="CB27" s="78"/>
      <c r="CC27" s="78"/>
      <c r="CD27" s="78"/>
      <c r="CE27" s="77"/>
      <c r="CF27" s="77"/>
      <c r="CG27" s="77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3"/>
    </row>
    <row r="28" spans="2:118" s="5" customFormat="1" ht="18" customHeight="1" thickBot="1">
      <c r="B28" s="389">
        <v>4</v>
      </c>
      <c r="C28" s="390"/>
      <c r="D28" s="390" t="s">
        <v>68</v>
      </c>
      <c r="E28" s="390"/>
      <c r="F28" s="390"/>
      <c r="G28" s="390">
        <v>2</v>
      </c>
      <c r="H28" s="390"/>
      <c r="I28" s="390"/>
      <c r="J28" s="391">
        <f>J26</f>
        <v>0.42708333333333337</v>
      </c>
      <c r="K28" s="391"/>
      <c r="L28" s="391"/>
      <c r="M28" s="391"/>
      <c r="N28" s="247"/>
      <c r="O28" s="392" t="e">
        <f>AG19</f>
        <v>#REF!</v>
      </c>
      <c r="P28" s="393"/>
      <c r="Q28" s="393"/>
      <c r="R28" s="393"/>
      <c r="S28" s="393"/>
      <c r="T28" s="393"/>
      <c r="U28" s="393"/>
      <c r="V28" s="393"/>
      <c r="W28" s="393"/>
      <c r="X28" s="393"/>
      <c r="Y28" s="393"/>
      <c r="Z28" s="393"/>
      <c r="AA28" s="393"/>
      <c r="AB28" s="393"/>
      <c r="AC28" s="393"/>
      <c r="AD28" s="393"/>
      <c r="AE28" s="56" t="s">
        <v>66</v>
      </c>
      <c r="AF28" s="393" t="e">
        <f>AG18</f>
        <v>#REF!</v>
      </c>
      <c r="AG28" s="393"/>
      <c r="AH28" s="393"/>
      <c r="AI28" s="393"/>
      <c r="AJ28" s="393"/>
      <c r="AK28" s="393"/>
      <c r="AL28" s="393"/>
      <c r="AM28" s="393"/>
      <c r="AN28" s="393"/>
      <c r="AO28" s="393"/>
      <c r="AP28" s="393"/>
      <c r="AQ28" s="393"/>
      <c r="AR28" s="393"/>
      <c r="AS28" s="393"/>
      <c r="AT28" s="393"/>
      <c r="AU28" s="393"/>
      <c r="AV28" s="394"/>
      <c r="AW28" s="269"/>
      <c r="AX28" s="270"/>
      <c r="AY28" s="56" t="s">
        <v>67</v>
      </c>
      <c r="AZ28" s="270"/>
      <c r="BA28" s="270"/>
      <c r="BB28" s="187" t="s">
        <v>132</v>
      </c>
      <c r="BC28" s="188"/>
      <c r="BD28" s="309"/>
      <c r="BE28" s="52"/>
      <c r="BF28" s="101">
        <f t="shared" si="0"/>
        <v>0</v>
      </c>
      <c r="BG28" s="102" t="s">
        <v>67</v>
      </c>
      <c r="BH28" s="102">
        <f t="shared" si="1"/>
        <v>0</v>
      </c>
      <c r="BI28" s="102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78"/>
      <c r="BY28" s="78"/>
      <c r="BZ28" s="78"/>
      <c r="CA28" s="78"/>
      <c r="CB28" s="78"/>
      <c r="CC28" s="78"/>
      <c r="CD28" s="78"/>
      <c r="CE28" s="77"/>
      <c r="CF28" s="77"/>
      <c r="CG28" s="77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3"/>
    </row>
    <row r="29" spans="2:118" s="5" customFormat="1" ht="18" customHeight="1">
      <c r="B29" s="395">
        <v>5</v>
      </c>
      <c r="C29" s="396"/>
      <c r="D29" s="396" t="s">
        <v>68</v>
      </c>
      <c r="E29" s="396"/>
      <c r="F29" s="396"/>
      <c r="G29" s="396">
        <v>1</v>
      </c>
      <c r="H29" s="396"/>
      <c r="I29" s="396"/>
      <c r="J29" s="397">
        <f>J28+$U$10*$X$10+$AL$10</f>
        <v>0.43750000000000006</v>
      </c>
      <c r="K29" s="397"/>
      <c r="L29" s="397"/>
      <c r="M29" s="397"/>
      <c r="N29" s="259"/>
      <c r="O29" s="398" t="e">
        <f>D20</f>
        <v>#REF!</v>
      </c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  <c r="AC29" s="399"/>
      <c r="AD29" s="399"/>
      <c r="AE29" s="54" t="s">
        <v>66</v>
      </c>
      <c r="AF29" s="399" t="e">
        <f>D16</f>
        <v>#REF!</v>
      </c>
      <c r="AG29" s="399"/>
      <c r="AH29" s="399"/>
      <c r="AI29" s="399"/>
      <c r="AJ29" s="399"/>
      <c r="AK29" s="399"/>
      <c r="AL29" s="399"/>
      <c r="AM29" s="399"/>
      <c r="AN29" s="399"/>
      <c r="AO29" s="399"/>
      <c r="AP29" s="399"/>
      <c r="AQ29" s="399"/>
      <c r="AR29" s="399"/>
      <c r="AS29" s="399"/>
      <c r="AT29" s="399"/>
      <c r="AU29" s="399"/>
      <c r="AV29" s="400"/>
      <c r="AW29" s="265"/>
      <c r="AX29" s="190"/>
      <c r="AY29" s="54" t="s">
        <v>67</v>
      </c>
      <c r="AZ29" s="190"/>
      <c r="BA29" s="190"/>
      <c r="BB29" s="262" t="s">
        <v>133</v>
      </c>
      <c r="BC29" s="263"/>
      <c r="BD29" s="310"/>
      <c r="BE29" s="52"/>
      <c r="BF29" s="101">
        <f t="shared" si="0"/>
        <v>0</v>
      </c>
      <c r="BG29" s="102" t="s">
        <v>67</v>
      </c>
      <c r="BH29" s="102">
        <f t="shared" si="1"/>
        <v>0</v>
      </c>
      <c r="BI29" s="102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78"/>
      <c r="BY29" s="78"/>
      <c r="BZ29" s="78"/>
      <c r="CA29" s="78"/>
      <c r="CB29" s="78"/>
      <c r="CC29" s="78"/>
      <c r="CD29" s="78"/>
      <c r="CE29" s="77"/>
      <c r="CF29" s="77"/>
      <c r="CG29" s="77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3"/>
    </row>
    <row r="30" spans="2:118" s="5" customFormat="1" ht="18" customHeight="1" thickBot="1">
      <c r="B30" s="389">
        <v>6</v>
      </c>
      <c r="C30" s="390"/>
      <c r="D30" s="390" t="s">
        <v>68</v>
      </c>
      <c r="E30" s="390"/>
      <c r="F30" s="390"/>
      <c r="G30" s="390">
        <v>1</v>
      </c>
      <c r="H30" s="390"/>
      <c r="I30" s="390"/>
      <c r="J30" s="391">
        <f>J29+$U$10*$X$10+$AL$10</f>
        <v>0.44791666666666674</v>
      </c>
      <c r="K30" s="391"/>
      <c r="L30" s="391"/>
      <c r="M30" s="391"/>
      <c r="N30" s="247"/>
      <c r="O30" s="392" t="e">
        <f>D17</f>
        <v>#REF!</v>
      </c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  <c r="AA30" s="393"/>
      <c r="AB30" s="393"/>
      <c r="AC30" s="393"/>
      <c r="AD30" s="393"/>
      <c r="AE30" s="56" t="s">
        <v>66</v>
      </c>
      <c r="AF30" s="393" t="e">
        <f>D19</f>
        <v>#REF!</v>
      </c>
      <c r="AG30" s="393"/>
      <c r="AH30" s="393"/>
      <c r="AI30" s="393"/>
      <c r="AJ30" s="393"/>
      <c r="AK30" s="393"/>
      <c r="AL30" s="393"/>
      <c r="AM30" s="393"/>
      <c r="AN30" s="393"/>
      <c r="AO30" s="393"/>
      <c r="AP30" s="393"/>
      <c r="AQ30" s="393"/>
      <c r="AR30" s="393"/>
      <c r="AS30" s="393"/>
      <c r="AT30" s="393"/>
      <c r="AU30" s="393"/>
      <c r="AV30" s="394"/>
      <c r="AW30" s="269"/>
      <c r="AX30" s="270"/>
      <c r="AY30" s="56" t="s">
        <v>67</v>
      </c>
      <c r="AZ30" s="270"/>
      <c r="BA30" s="270"/>
      <c r="BB30" s="187" t="s">
        <v>130</v>
      </c>
      <c r="BC30" s="188"/>
      <c r="BD30" s="309"/>
      <c r="BE30" s="52"/>
      <c r="BF30" s="101">
        <f t="shared" si="0"/>
        <v>0</v>
      </c>
      <c r="BG30" s="102" t="s">
        <v>67</v>
      </c>
      <c r="BH30" s="102">
        <f t="shared" si="1"/>
        <v>0</v>
      </c>
      <c r="BI30" s="102"/>
      <c r="BJ30" s="101"/>
      <c r="BK30" s="101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101"/>
      <c r="BW30" s="101"/>
      <c r="BX30" s="78"/>
      <c r="BY30" s="78"/>
      <c r="BZ30" s="78"/>
      <c r="CA30" s="78"/>
      <c r="CB30" s="78"/>
      <c r="CC30" s="78"/>
      <c r="CD30" s="78"/>
      <c r="CE30" s="77"/>
      <c r="CF30" s="77"/>
      <c r="CG30" s="77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3"/>
    </row>
    <row r="31" spans="2:118" s="5" customFormat="1" ht="18" customHeight="1">
      <c r="B31" s="395">
        <v>7</v>
      </c>
      <c r="C31" s="396"/>
      <c r="D31" s="396" t="s">
        <v>65</v>
      </c>
      <c r="E31" s="396"/>
      <c r="F31" s="396"/>
      <c r="G31" s="396">
        <v>2</v>
      </c>
      <c r="H31" s="396"/>
      <c r="I31" s="396"/>
      <c r="J31" s="397">
        <f>J29</f>
        <v>0.43750000000000006</v>
      </c>
      <c r="K31" s="397"/>
      <c r="L31" s="397"/>
      <c r="M31" s="397"/>
      <c r="N31" s="259"/>
      <c r="O31" s="398" t="e">
        <f>AG20</f>
        <v>#REF!</v>
      </c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399"/>
      <c r="AC31" s="399"/>
      <c r="AD31" s="399"/>
      <c r="AE31" s="54" t="s">
        <v>66</v>
      </c>
      <c r="AF31" s="399" t="e">
        <f>AG16</f>
        <v>#REF!</v>
      </c>
      <c r="AG31" s="399"/>
      <c r="AH31" s="399"/>
      <c r="AI31" s="399"/>
      <c r="AJ31" s="399"/>
      <c r="AK31" s="399"/>
      <c r="AL31" s="399"/>
      <c r="AM31" s="399"/>
      <c r="AN31" s="399"/>
      <c r="AO31" s="399"/>
      <c r="AP31" s="399"/>
      <c r="AQ31" s="399"/>
      <c r="AR31" s="399"/>
      <c r="AS31" s="399"/>
      <c r="AT31" s="399"/>
      <c r="AU31" s="399"/>
      <c r="AV31" s="400"/>
      <c r="AW31" s="265"/>
      <c r="AX31" s="190"/>
      <c r="AY31" s="54" t="s">
        <v>67</v>
      </c>
      <c r="AZ31" s="190"/>
      <c r="BA31" s="190"/>
      <c r="BB31" s="311" t="s">
        <v>131</v>
      </c>
      <c r="BC31" s="312"/>
      <c r="BD31" s="313"/>
      <c r="BE31" s="103"/>
      <c r="BF31" s="101">
        <f t="shared" si="0"/>
        <v>0</v>
      </c>
      <c r="BG31" s="102" t="s">
        <v>67</v>
      </c>
      <c r="BH31" s="102">
        <f t="shared" si="1"/>
        <v>0</v>
      </c>
      <c r="BI31" s="102"/>
      <c r="BJ31" s="101"/>
      <c r="BK31" s="101"/>
      <c r="BL31" s="104"/>
      <c r="BM31" s="104"/>
      <c r="BN31" s="105"/>
      <c r="BO31" s="106"/>
      <c r="BP31" s="106"/>
      <c r="BQ31" s="106"/>
      <c r="BR31" s="107"/>
      <c r="BS31" s="106"/>
      <c r="BT31" s="106"/>
      <c r="BU31" s="106"/>
      <c r="BV31" s="101"/>
      <c r="BW31" s="101"/>
      <c r="BX31" s="78"/>
      <c r="BY31" s="78"/>
      <c r="BZ31" s="78"/>
      <c r="CA31" s="78"/>
      <c r="CB31" s="78"/>
      <c r="CC31" s="78"/>
      <c r="CD31" s="78"/>
      <c r="CE31" s="77"/>
      <c r="CF31" s="77"/>
      <c r="CG31" s="77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3"/>
    </row>
    <row r="32" spans="2:118" s="5" customFormat="1" ht="18" customHeight="1" thickBot="1">
      <c r="B32" s="389">
        <v>8</v>
      </c>
      <c r="C32" s="390"/>
      <c r="D32" s="390" t="s">
        <v>65</v>
      </c>
      <c r="E32" s="390"/>
      <c r="F32" s="390"/>
      <c r="G32" s="390">
        <v>2</v>
      </c>
      <c r="H32" s="390"/>
      <c r="I32" s="390"/>
      <c r="J32" s="391">
        <f>J30</f>
        <v>0.44791666666666674</v>
      </c>
      <c r="K32" s="391"/>
      <c r="L32" s="391"/>
      <c r="M32" s="391"/>
      <c r="N32" s="247"/>
      <c r="O32" s="392" t="e">
        <f>AG17</f>
        <v>#REF!</v>
      </c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  <c r="AA32" s="393"/>
      <c r="AB32" s="393"/>
      <c r="AC32" s="393"/>
      <c r="AD32" s="393"/>
      <c r="AE32" s="56" t="s">
        <v>66</v>
      </c>
      <c r="AF32" s="393" t="e">
        <f>AG19</f>
        <v>#REF!</v>
      </c>
      <c r="AG32" s="393"/>
      <c r="AH32" s="393"/>
      <c r="AI32" s="393"/>
      <c r="AJ32" s="393"/>
      <c r="AK32" s="393"/>
      <c r="AL32" s="393"/>
      <c r="AM32" s="393"/>
      <c r="AN32" s="393"/>
      <c r="AO32" s="393"/>
      <c r="AP32" s="393"/>
      <c r="AQ32" s="393"/>
      <c r="AR32" s="393"/>
      <c r="AS32" s="393"/>
      <c r="AT32" s="393"/>
      <c r="AU32" s="393"/>
      <c r="AV32" s="394"/>
      <c r="AW32" s="269"/>
      <c r="AX32" s="270"/>
      <c r="AY32" s="56" t="s">
        <v>67</v>
      </c>
      <c r="AZ32" s="270"/>
      <c r="BA32" s="270"/>
      <c r="BB32" s="187" t="s">
        <v>132</v>
      </c>
      <c r="BC32" s="188"/>
      <c r="BD32" s="309"/>
      <c r="BE32" s="103"/>
      <c r="BF32" s="101">
        <f t="shared" si="0"/>
        <v>0</v>
      </c>
      <c r="BG32" s="102" t="s">
        <v>67</v>
      </c>
      <c r="BH32" s="102">
        <f t="shared" si="1"/>
        <v>0</v>
      </c>
      <c r="BI32" s="102"/>
      <c r="BJ32" s="101"/>
      <c r="BK32" s="101"/>
      <c r="BL32" s="104"/>
      <c r="BM32" s="104"/>
      <c r="BN32" s="108"/>
      <c r="BO32" s="106"/>
      <c r="BP32" s="106"/>
      <c r="BQ32" s="106"/>
      <c r="BR32" s="107"/>
      <c r="BS32" s="106"/>
      <c r="BT32" s="106"/>
      <c r="BU32" s="106"/>
      <c r="BV32" s="101"/>
      <c r="BW32" s="101"/>
      <c r="BX32" s="78"/>
      <c r="BY32" s="78"/>
      <c r="BZ32" s="78"/>
      <c r="CA32" s="78"/>
      <c r="CB32" s="78"/>
      <c r="CC32" s="78"/>
      <c r="CD32" s="78"/>
      <c r="CE32" s="77"/>
      <c r="CF32" s="77"/>
      <c r="CG32" s="77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3"/>
    </row>
    <row r="33" spans="2:118" s="5" customFormat="1" ht="18" customHeight="1">
      <c r="B33" s="395">
        <v>9</v>
      </c>
      <c r="C33" s="396"/>
      <c r="D33" s="396" t="s">
        <v>65</v>
      </c>
      <c r="E33" s="396"/>
      <c r="F33" s="396"/>
      <c r="G33" s="396">
        <v>1</v>
      </c>
      <c r="H33" s="396"/>
      <c r="I33" s="396"/>
      <c r="J33" s="397">
        <f>J32+$U$10*$X$10+$AL$10</f>
        <v>0.4583333333333334</v>
      </c>
      <c r="K33" s="397"/>
      <c r="L33" s="397"/>
      <c r="M33" s="397"/>
      <c r="N33" s="259"/>
      <c r="O33" s="398" t="e">
        <f>D18</f>
        <v>#REF!</v>
      </c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54" t="s">
        <v>66</v>
      </c>
      <c r="AF33" s="399" t="e">
        <f>D20</f>
        <v>#REF!</v>
      </c>
      <c r="AG33" s="399"/>
      <c r="AH33" s="399"/>
      <c r="AI33" s="399"/>
      <c r="AJ33" s="399"/>
      <c r="AK33" s="399"/>
      <c r="AL33" s="399"/>
      <c r="AM33" s="399"/>
      <c r="AN33" s="399"/>
      <c r="AO33" s="399"/>
      <c r="AP33" s="399"/>
      <c r="AQ33" s="399"/>
      <c r="AR33" s="399"/>
      <c r="AS33" s="399"/>
      <c r="AT33" s="399"/>
      <c r="AU33" s="399"/>
      <c r="AV33" s="400"/>
      <c r="AW33" s="265"/>
      <c r="AX33" s="190"/>
      <c r="AY33" s="54" t="s">
        <v>67</v>
      </c>
      <c r="AZ33" s="190"/>
      <c r="BA33" s="190"/>
      <c r="BB33" s="262" t="s">
        <v>133</v>
      </c>
      <c r="BC33" s="263"/>
      <c r="BD33" s="310"/>
      <c r="BE33" s="103"/>
      <c r="BF33" s="101">
        <f t="shared" si="0"/>
        <v>0</v>
      </c>
      <c r="BG33" s="102" t="s">
        <v>67</v>
      </c>
      <c r="BH33" s="102">
        <f t="shared" si="1"/>
        <v>0</v>
      </c>
      <c r="BI33" s="102"/>
      <c r="BJ33" s="101"/>
      <c r="BK33" s="101"/>
      <c r="BL33" s="104"/>
      <c r="BM33" s="104"/>
      <c r="BN33" s="108"/>
      <c r="BO33" s="106"/>
      <c r="BP33" s="106"/>
      <c r="BQ33" s="106"/>
      <c r="BR33" s="107"/>
      <c r="BS33" s="106"/>
      <c r="BT33" s="106"/>
      <c r="BU33" s="106"/>
      <c r="BV33" s="101"/>
      <c r="BW33" s="101"/>
      <c r="BX33" s="78"/>
      <c r="BY33" s="78"/>
      <c r="BZ33" s="78"/>
      <c r="CA33" s="78"/>
      <c r="CB33" s="78"/>
      <c r="CC33" s="78"/>
      <c r="CD33" s="78"/>
      <c r="CE33" s="77"/>
      <c r="CF33" s="77"/>
      <c r="CG33" s="77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3"/>
    </row>
    <row r="34" spans="2:118" s="5" customFormat="1" ht="18" customHeight="1" thickBot="1">
      <c r="B34" s="389">
        <v>10</v>
      </c>
      <c r="C34" s="390"/>
      <c r="D34" s="390" t="s">
        <v>65</v>
      </c>
      <c r="E34" s="390"/>
      <c r="F34" s="390"/>
      <c r="G34" s="390">
        <v>1</v>
      </c>
      <c r="H34" s="390"/>
      <c r="I34" s="390"/>
      <c r="J34" s="391">
        <f>J33+$U$10*$X$10+$AL$10</f>
        <v>0.4687500000000001</v>
      </c>
      <c r="K34" s="391"/>
      <c r="L34" s="391"/>
      <c r="M34" s="391"/>
      <c r="N34" s="247"/>
      <c r="O34" s="392" t="e">
        <f>D19</f>
        <v>#REF!</v>
      </c>
      <c r="P34" s="393"/>
      <c r="Q34" s="393"/>
      <c r="R34" s="393"/>
      <c r="S34" s="393"/>
      <c r="T34" s="393"/>
      <c r="U34" s="393"/>
      <c r="V34" s="393"/>
      <c r="W34" s="393"/>
      <c r="X34" s="393"/>
      <c r="Y34" s="393"/>
      <c r="Z34" s="393"/>
      <c r="AA34" s="393"/>
      <c r="AB34" s="393"/>
      <c r="AC34" s="393"/>
      <c r="AD34" s="393"/>
      <c r="AE34" s="56" t="s">
        <v>66</v>
      </c>
      <c r="AF34" s="393" t="e">
        <f>D16</f>
        <v>#REF!</v>
      </c>
      <c r="AG34" s="393"/>
      <c r="AH34" s="393"/>
      <c r="AI34" s="393"/>
      <c r="AJ34" s="393"/>
      <c r="AK34" s="393"/>
      <c r="AL34" s="393"/>
      <c r="AM34" s="393"/>
      <c r="AN34" s="393"/>
      <c r="AO34" s="393"/>
      <c r="AP34" s="393"/>
      <c r="AQ34" s="393"/>
      <c r="AR34" s="393"/>
      <c r="AS34" s="393"/>
      <c r="AT34" s="393"/>
      <c r="AU34" s="393"/>
      <c r="AV34" s="394"/>
      <c r="AW34" s="269"/>
      <c r="AX34" s="270"/>
      <c r="AY34" s="56" t="s">
        <v>67</v>
      </c>
      <c r="AZ34" s="270"/>
      <c r="BA34" s="270"/>
      <c r="BB34" s="187" t="s">
        <v>130</v>
      </c>
      <c r="BC34" s="188"/>
      <c r="BD34" s="309"/>
      <c r="BE34" s="103"/>
      <c r="BF34" s="101">
        <f t="shared" si="0"/>
        <v>0</v>
      </c>
      <c r="BG34" s="102" t="s">
        <v>67</v>
      </c>
      <c r="BH34" s="102">
        <f t="shared" si="1"/>
        <v>0</v>
      </c>
      <c r="BI34" s="102"/>
      <c r="BJ34" s="101"/>
      <c r="BK34" s="101"/>
      <c r="BL34" s="104"/>
      <c r="BM34" s="104"/>
      <c r="BN34" s="108"/>
      <c r="BO34" s="106"/>
      <c r="BP34" s="106"/>
      <c r="BQ34" s="106"/>
      <c r="BR34" s="107"/>
      <c r="BS34" s="106"/>
      <c r="BT34" s="106"/>
      <c r="BU34" s="106"/>
      <c r="BV34" s="101"/>
      <c r="BW34" s="101"/>
      <c r="BX34" s="78"/>
      <c r="BY34" s="78"/>
      <c r="BZ34" s="78"/>
      <c r="CA34" s="78"/>
      <c r="CB34" s="78"/>
      <c r="CC34" s="78"/>
      <c r="CD34" s="78"/>
      <c r="CE34" s="77"/>
      <c r="CF34" s="77"/>
      <c r="CG34" s="77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3"/>
    </row>
    <row r="35" spans="2:118" s="5" customFormat="1" ht="18" customHeight="1">
      <c r="B35" s="395">
        <v>11</v>
      </c>
      <c r="C35" s="396"/>
      <c r="D35" s="396" t="s">
        <v>68</v>
      </c>
      <c r="E35" s="396"/>
      <c r="F35" s="396"/>
      <c r="G35" s="396">
        <v>2</v>
      </c>
      <c r="H35" s="396"/>
      <c r="I35" s="396"/>
      <c r="J35" s="397">
        <f>J33</f>
        <v>0.4583333333333334</v>
      </c>
      <c r="K35" s="397"/>
      <c r="L35" s="397"/>
      <c r="M35" s="397"/>
      <c r="N35" s="259"/>
      <c r="O35" s="398" t="e">
        <f>AG18</f>
        <v>#REF!</v>
      </c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54" t="s">
        <v>66</v>
      </c>
      <c r="AF35" s="399" t="e">
        <f>AG20</f>
        <v>#REF!</v>
      </c>
      <c r="AG35" s="399"/>
      <c r="AH35" s="399"/>
      <c r="AI35" s="399"/>
      <c r="AJ35" s="399"/>
      <c r="AK35" s="399"/>
      <c r="AL35" s="399"/>
      <c r="AM35" s="399"/>
      <c r="AN35" s="399"/>
      <c r="AO35" s="399"/>
      <c r="AP35" s="399"/>
      <c r="AQ35" s="399"/>
      <c r="AR35" s="399"/>
      <c r="AS35" s="399"/>
      <c r="AT35" s="399"/>
      <c r="AU35" s="399"/>
      <c r="AV35" s="400"/>
      <c r="AW35" s="265"/>
      <c r="AX35" s="190"/>
      <c r="AY35" s="54" t="s">
        <v>67</v>
      </c>
      <c r="AZ35" s="190"/>
      <c r="BA35" s="190"/>
      <c r="BB35" s="311" t="s">
        <v>131</v>
      </c>
      <c r="BC35" s="312"/>
      <c r="BD35" s="313"/>
      <c r="BE35" s="103"/>
      <c r="BF35" s="101">
        <f t="shared" si="0"/>
        <v>0</v>
      </c>
      <c r="BG35" s="102" t="s">
        <v>67</v>
      </c>
      <c r="BH35" s="102">
        <f t="shared" si="1"/>
        <v>0</v>
      </c>
      <c r="BI35" s="102"/>
      <c r="BJ35" s="101"/>
      <c r="BK35" s="101"/>
      <c r="BL35" s="104"/>
      <c r="BM35" s="104"/>
      <c r="BN35" s="108"/>
      <c r="BO35" s="106"/>
      <c r="BP35" s="106"/>
      <c r="BQ35" s="106"/>
      <c r="BR35" s="107"/>
      <c r="BS35" s="106"/>
      <c r="BT35" s="106"/>
      <c r="BU35" s="106"/>
      <c r="BV35" s="101"/>
      <c r="BW35" s="101"/>
      <c r="BX35" s="78"/>
      <c r="BY35" s="78"/>
      <c r="BZ35" s="78"/>
      <c r="CA35" s="78"/>
      <c r="CB35" s="78"/>
      <c r="CC35" s="78"/>
      <c r="CD35" s="78"/>
      <c r="CE35" s="77"/>
      <c r="CF35" s="77"/>
      <c r="CG35" s="77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3"/>
    </row>
    <row r="36" spans="2:118" s="5" customFormat="1" ht="18" customHeight="1" thickBot="1">
      <c r="B36" s="389">
        <v>12</v>
      </c>
      <c r="C36" s="390"/>
      <c r="D36" s="390" t="s">
        <v>68</v>
      </c>
      <c r="E36" s="390"/>
      <c r="F36" s="390"/>
      <c r="G36" s="390">
        <v>2</v>
      </c>
      <c r="H36" s="390"/>
      <c r="I36" s="390"/>
      <c r="J36" s="391">
        <f>J34</f>
        <v>0.4687500000000001</v>
      </c>
      <c r="K36" s="391"/>
      <c r="L36" s="391"/>
      <c r="M36" s="391"/>
      <c r="N36" s="247"/>
      <c r="O36" s="392" t="e">
        <f>AG19</f>
        <v>#REF!</v>
      </c>
      <c r="P36" s="393"/>
      <c r="Q36" s="393"/>
      <c r="R36" s="393"/>
      <c r="S36" s="393"/>
      <c r="T36" s="393"/>
      <c r="U36" s="393"/>
      <c r="V36" s="393"/>
      <c r="W36" s="393"/>
      <c r="X36" s="393"/>
      <c r="Y36" s="393"/>
      <c r="Z36" s="393"/>
      <c r="AA36" s="393"/>
      <c r="AB36" s="393"/>
      <c r="AC36" s="393"/>
      <c r="AD36" s="393"/>
      <c r="AE36" s="56" t="s">
        <v>66</v>
      </c>
      <c r="AF36" s="393" t="e">
        <f>AG16</f>
        <v>#REF!</v>
      </c>
      <c r="AG36" s="393"/>
      <c r="AH36" s="393"/>
      <c r="AI36" s="393"/>
      <c r="AJ36" s="393"/>
      <c r="AK36" s="393"/>
      <c r="AL36" s="393"/>
      <c r="AM36" s="393"/>
      <c r="AN36" s="393"/>
      <c r="AO36" s="393"/>
      <c r="AP36" s="393"/>
      <c r="AQ36" s="393"/>
      <c r="AR36" s="393"/>
      <c r="AS36" s="393"/>
      <c r="AT36" s="393"/>
      <c r="AU36" s="393"/>
      <c r="AV36" s="394"/>
      <c r="AW36" s="269"/>
      <c r="AX36" s="270"/>
      <c r="AY36" s="56" t="s">
        <v>67</v>
      </c>
      <c r="AZ36" s="270"/>
      <c r="BA36" s="270"/>
      <c r="BB36" s="187" t="s">
        <v>132</v>
      </c>
      <c r="BC36" s="188"/>
      <c r="BD36" s="309"/>
      <c r="BE36" s="103"/>
      <c r="BF36" s="101">
        <f t="shared" si="0"/>
        <v>0</v>
      </c>
      <c r="BG36" s="102" t="s">
        <v>67</v>
      </c>
      <c r="BH36" s="102">
        <f t="shared" si="1"/>
        <v>0</v>
      </c>
      <c r="BI36" s="102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6"/>
      <c r="BU36" s="106"/>
      <c r="BV36" s="101"/>
      <c r="BW36" s="101"/>
      <c r="BX36" s="78"/>
      <c r="BY36" s="78"/>
      <c r="BZ36" s="78"/>
      <c r="CA36" s="78"/>
      <c r="CB36" s="78"/>
      <c r="CC36" s="78"/>
      <c r="CD36" s="78"/>
      <c r="CE36" s="77"/>
      <c r="CF36" s="77"/>
      <c r="CG36" s="77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3"/>
    </row>
    <row r="37" spans="2:118" s="5" customFormat="1" ht="18" customHeight="1">
      <c r="B37" s="395">
        <v>13</v>
      </c>
      <c r="C37" s="396"/>
      <c r="D37" s="396" t="s">
        <v>68</v>
      </c>
      <c r="E37" s="396"/>
      <c r="F37" s="396"/>
      <c r="G37" s="396">
        <v>1</v>
      </c>
      <c r="H37" s="396"/>
      <c r="I37" s="396"/>
      <c r="J37" s="397">
        <f>J36+$U$10*$X$10+$AL$10</f>
        <v>0.4791666666666668</v>
      </c>
      <c r="K37" s="397"/>
      <c r="L37" s="397"/>
      <c r="M37" s="397"/>
      <c r="N37" s="259"/>
      <c r="O37" s="398" t="e">
        <f>D18</f>
        <v>#REF!</v>
      </c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399"/>
      <c r="AA37" s="399"/>
      <c r="AB37" s="399"/>
      <c r="AC37" s="399"/>
      <c r="AD37" s="399"/>
      <c r="AE37" s="54" t="s">
        <v>66</v>
      </c>
      <c r="AF37" s="399" t="e">
        <f>D17</f>
        <v>#REF!</v>
      </c>
      <c r="AG37" s="399"/>
      <c r="AH37" s="399"/>
      <c r="AI37" s="399"/>
      <c r="AJ37" s="399"/>
      <c r="AK37" s="399"/>
      <c r="AL37" s="399"/>
      <c r="AM37" s="399"/>
      <c r="AN37" s="399"/>
      <c r="AO37" s="399"/>
      <c r="AP37" s="399"/>
      <c r="AQ37" s="399"/>
      <c r="AR37" s="399"/>
      <c r="AS37" s="399"/>
      <c r="AT37" s="399"/>
      <c r="AU37" s="399"/>
      <c r="AV37" s="400"/>
      <c r="AW37" s="265"/>
      <c r="AX37" s="190"/>
      <c r="AY37" s="54" t="s">
        <v>67</v>
      </c>
      <c r="AZ37" s="190"/>
      <c r="BA37" s="190"/>
      <c r="BB37" s="262" t="s">
        <v>133</v>
      </c>
      <c r="BC37" s="263"/>
      <c r="BD37" s="310"/>
      <c r="BE37" s="103"/>
      <c r="BF37" s="101">
        <f t="shared" si="0"/>
        <v>0</v>
      </c>
      <c r="BG37" s="102" t="s">
        <v>67</v>
      </c>
      <c r="BH37" s="102">
        <f t="shared" si="1"/>
        <v>0</v>
      </c>
      <c r="BI37" s="102"/>
      <c r="BJ37" s="101"/>
      <c r="BK37" s="92"/>
      <c r="BL37" s="92"/>
      <c r="BM37" s="92"/>
      <c r="BN37" s="92"/>
      <c r="BO37" s="92"/>
      <c r="BP37" s="92"/>
      <c r="BQ37" s="92"/>
      <c r="BR37" s="92"/>
      <c r="BS37" s="92"/>
      <c r="BT37" s="106"/>
      <c r="BU37" s="106"/>
      <c r="BV37" s="101"/>
      <c r="BW37" s="101"/>
      <c r="BX37" s="78"/>
      <c r="BY37" s="78"/>
      <c r="BZ37" s="78"/>
      <c r="CA37" s="78"/>
      <c r="CB37" s="78"/>
      <c r="CC37" s="78"/>
      <c r="CD37" s="78"/>
      <c r="CE37" s="77"/>
      <c r="CF37" s="77"/>
      <c r="CG37" s="77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3"/>
    </row>
    <row r="38" spans="2:118" s="5" customFormat="1" ht="18" customHeight="1" thickBot="1">
      <c r="B38" s="389">
        <v>14</v>
      </c>
      <c r="C38" s="390"/>
      <c r="D38" s="390" t="s">
        <v>68</v>
      </c>
      <c r="E38" s="390"/>
      <c r="F38" s="390"/>
      <c r="G38" s="390">
        <v>1</v>
      </c>
      <c r="H38" s="390"/>
      <c r="I38" s="390"/>
      <c r="J38" s="391">
        <f>J37+$U$10*$X$10+$AL$10</f>
        <v>0.4895833333333335</v>
      </c>
      <c r="K38" s="391"/>
      <c r="L38" s="391"/>
      <c r="M38" s="391"/>
      <c r="N38" s="247"/>
      <c r="O38" s="392" t="e">
        <f>D20</f>
        <v>#REF!</v>
      </c>
      <c r="P38" s="393"/>
      <c r="Q38" s="393"/>
      <c r="R38" s="393"/>
      <c r="S38" s="393"/>
      <c r="T38" s="393"/>
      <c r="U38" s="393"/>
      <c r="V38" s="393"/>
      <c r="W38" s="393"/>
      <c r="X38" s="393"/>
      <c r="Y38" s="393"/>
      <c r="Z38" s="393"/>
      <c r="AA38" s="393"/>
      <c r="AB38" s="393"/>
      <c r="AC38" s="393"/>
      <c r="AD38" s="393"/>
      <c r="AE38" s="56" t="s">
        <v>66</v>
      </c>
      <c r="AF38" s="393" t="e">
        <f>D19</f>
        <v>#REF!</v>
      </c>
      <c r="AG38" s="393"/>
      <c r="AH38" s="393"/>
      <c r="AI38" s="393"/>
      <c r="AJ38" s="393"/>
      <c r="AK38" s="393"/>
      <c r="AL38" s="393"/>
      <c r="AM38" s="393"/>
      <c r="AN38" s="393"/>
      <c r="AO38" s="393"/>
      <c r="AP38" s="393"/>
      <c r="AQ38" s="393"/>
      <c r="AR38" s="393"/>
      <c r="AS38" s="393"/>
      <c r="AT38" s="393"/>
      <c r="AU38" s="393"/>
      <c r="AV38" s="394"/>
      <c r="AW38" s="269"/>
      <c r="AX38" s="270"/>
      <c r="AY38" s="56" t="s">
        <v>67</v>
      </c>
      <c r="AZ38" s="270"/>
      <c r="BA38" s="270"/>
      <c r="BB38" s="187" t="s">
        <v>130</v>
      </c>
      <c r="BC38" s="188"/>
      <c r="BD38" s="309"/>
      <c r="BE38" s="103"/>
      <c r="BF38" s="101">
        <f t="shared" si="0"/>
        <v>0</v>
      </c>
      <c r="BG38" s="102" t="s">
        <v>67</v>
      </c>
      <c r="BH38" s="102">
        <f t="shared" si="1"/>
        <v>0</v>
      </c>
      <c r="BI38" s="102"/>
      <c r="BJ38" s="101"/>
      <c r="BK38" s="101"/>
      <c r="BL38" s="104"/>
      <c r="BM38" s="104"/>
      <c r="BN38" s="105"/>
      <c r="BO38" s="106"/>
      <c r="BP38" s="106"/>
      <c r="BQ38" s="106"/>
      <c r="BR38" s="107"/>
      <c r="BS38" s="106"/>
      <c r="BT38" s="106"/>
      <c r="BU38" s="106"/>
      <c r="BV38" s="101"/>
      <c r="BW38" s="101"/>
      <c r="BX38" s="78"/>
      <c r="BY38" s="78"/>
      <c r="BZ38" s="78"/>
      <c r="CA38" s="78"/>
      <c r="CB38" s="78"/>
      <c r="CC38" s="78"/>
      <c r="CD38" s="78"/>
      <c r="CE38" s="77"/>
      <c r="CF38" s="77"/>
      <c r="CG38" s="77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3"/>
    </row>
    <row r="39" spans="2:118" s="5" customFormat="1" ht="18" customHeight="1">
      <c r="B39" s="395">
        <v>15</v>
      </c>
      <c r="C39" s="396"/>
      <c r="D39" s="396" t="s">
        <v>65</v>
      </c>
      <c r="E39" s="396"/>
      <c r="F39" s="396"/>
      <c r="G39" s="396">
        <v>2</v>
      </c>
      <c r="H39" s="396"/>
      <c r="I39" s="396"/>
      <c r="J39" s="397">
        <f>J37</f>
        <v>0.4791666666666668</v>
      </c>
      <c r="K39" s="397"/>
      <c r="L39" s="397"/>
      <c r="M39" s="397"/>
      <c r="N39" s="259"/>
      <c r="O39" s="398" t="e">
        <f>AG18</f>
        <v>#REF!</v>
      </c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54" t="s">
        <v>66</v>
      </c>
      <c r="AF39" s="399" t="e">
        <f>AG17</f>
        <v>#REF!</v>
      </c>
      <c r="AG39" s="399"/>
      <c r="AH39" s="399"/>
      <c r="AI39" s="399"/>
      <c r="AJ39" s="399"/>
      <c r="AK39" s="399"/>
      <c r="AL39" s="399"/>
      <c r="AM39" s="399"/>
      <c r="AN39" s="399"/>
      <c r="AO39" s="399"/>
      <c r="AP39" s="399"/>
      <c r="AQ39" s="399"/>
      <c r="AR39" s="399"/>
      <c r="AS39" s="399"/>
      <c r="AT39" s="399"/>
      <c r="AU39" s="399"/>
      <c r="AV39" s="400"/>
      <c r="AW39" s="265"/>
      <c r="AX39" s="190"/>
      <c r="AY39" s="54" t="s">
        <v>67</v>
      </c>
      <c r="AZ39" s="190"/>
      <c r="BA39" s="190"/>
      <c r="BB39" s="311" t="s">
        <v>131</v>
      </c>
      <c r="BC39" s="312"/>
      <c r="BD39" s="313"/>
      <c r="BE39" s="103"/>
      <c r="BF39" s="101">
        <f t="shared" si="0"/>
        <v>0</v>
      </c>
      <c r="BG39" s="102" t="s">
        <v>67</v>
      </c>
      <c r="BH39" s="102">
        <f t="shared" si="1"/>
        <v>0</v>
      </c>
      <c r="BI39" s="102"/>
      <c r="BJ39" s="101"/>
      <c r="BK39" s="101"/>
      <c r="BL39" s="104"/>
      <c r="BM39" s="104"/>
      <c r="BN39" s="108"/>
      <c r="BO39" s="106"/>
      <c r="BP39" s="106"/>
      <c r="BQ39" s="106"/>
      <c r="BR39" s="107"/>
      <c r="BS39" s="106"/>
      <c r="BT39" s="106"/>
      <c r="BU39" s="106"/>
      <c r="BV39" s="101"/>
      <c r="BW39" s="101"/>
      <c r="BX39" s="78"/>
      <c r="BY39" s="78"/>
      <c r="BZ39" s="78"/>
      <c r="CA39" s="78"/>
      <c r="CB39" s="78"/>
      <c r="CC39" s="78"/>
      <c r="CD39" s="78"/>
      <c r="CE39" s="77"/>
      <c r="CF39" s="77"/>
      <c r="CG39" s="77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3"/>
    </row>
    <row r="40" spans="2:118" s="5" customFormat="1" ht="18" customHeight="1" thickBot="1">
      <c r="B40" s="389">
        <v>16</v>
      </c>
      <c r="C40" s="390"/>
      <c r="D40" s="390" t="s">
        <v>65</v>
      </c>
      <c r="E40" s="390"/>
      <c r="F40" s="390"/>
      <c r="G40" s="390">
        <v>2</v>
      </c>
      <c r="H40" s="390"/>
      <c r="I40" s="390"/>
      <c r="J40" s="391">
        <f>J38</f>
        <v>0.4895833333333335</v>
      </c>
      <c r="K40" s="391"/>
      <c r="L40" s="391"/>
      <c r="M40" s="391"/>
      <c r="N40" s="247"/>
      <c r="O40" s="392" t="e">
        <f>AG20</f>
        <v>#REF!</v>
      </c>
      <c r="P40" s="393"/>
      <c r="Q40" s="393"/>
      <c r="R40" s="393"/>
      <c r="S40" s="393"/>
      <c r="T40" s="393"/>
      <c r="U40" s="393"/>
      <c r="V40" s="393"/>
      <c r="W40" s="393"/>
      <c r="X40" s="393"/>
      <c r="Y40" s="393"/>
      <c r="Z40" s="393"/>
      <c r="AA40" s="393"/>
      <c r="AB40" s="393"/>
      <c r="AC40" s="393"/>
      <c r="AD40" s="393"/>
      <c r="AE40" s="56" t="s">
        <v>66</v>
      </c>
      <c r="AF40" s="393" t="e">
        <f>AG19</f>
        <v>#REF!</v>
      </c>
      <c r="AG40" s="393"/>
      <c r="AH40" s="393"/>
      <c r="AI40" s="393"/>
      <c r="AJ40" s="393"/>
      <c r="AK40" s="393"/>
      <c r="AL40" s="393"/>
      <c r="AM40" s="393"/>
      <c r="AN40" s="393"/>
      <c r="AO40" s="393"/>
      <c r="AP40" s="393"/>
      <c r="AQ40" s="393"/>
      <c r="AR40" s="393"/>
      <c r="AS40" s="393"/>
      <c r="AT40" s="393"/>
      <c r="AU40" s="393"/>
      <c r="AV40" s="394"/>
      <c r="AW40" s="269"/>
      <c r="AX40" s="270"/>
      <c r="AY40" s="56" t="s">
        <v>67</v>
      </c>
      <c r="AZ40" s="270"/>
      <c r="BA40" s="270"/>
      <c r="BB40" s="187" t="s">
        <v>132</v>
      </c>
      <c r="BC40" s="188"/>
      <c r="BD40" s="309"/>
      <c r="BE40" s="103"/>
      <c r="BF40" s="101">
        <f t="shared" si="0"/>
        <v>0</v>
      </c>
      <c r="BG40" s="102" t="s">
        <v>67</v>
      </c>
      <c r="BH40" s="102">
        <f t="shared" si="1"/>
        <v>0</v>
      </c>
      <c r="BI40" s="102"/>
      <c r="BJ40" s="101"/>
      <c r="BK40" s="101"/>
      <c r="BL40" s="104"/>
      <c r="BM40" s="104"/>
      <c r="BN40" s="108"/>
      <c r="BO40" s="106"/>
      <c r="BP40" s="106"/>
      <c r="BQ40" s="106"/>
      <c r="BR40" s="107"/>
      <c r="BS40" s="106"/>
      <c r="BT40" s="106"/>
      <c r="BU40" s="106"/>
      <c r="BV40" s="101"/>
      <c r="BW40" s="101"/>
      <c r="BX40" s="78"/>
      <c r="BY40" s="78"/>
      <c r="BZ40" s="78"/>
      <c r="CA40" s="78"/>
      <c r="CB40" s="78"/>
      <c r="CC40" s="78"/>
      <c r="CD40" s="78"/>
      <c r="CE40" s="77"/>
      <c r="CF40" s="77"/>
      <c r="CG40" s="77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3"/>
    </row>
    <row r="41" spans="2:118" s="5" customFormat="1" ht="18" customHeight="1">
      <c r="B41" s="395">
        <v>17</v>
      </c>
      <c r="C41" s="396"/>
      <c r="D41" s="396" t="s">
        <v>65</v>
      </c>
      <c r="E41" s="396"/>
      <c r="F41" s="396"/>
      <c r="G41" s="396">
        <v>1</v>
      </c>
      <c r="H41" s="396"/>
      <c r="I41" s="396"/>
      <c r="J41" s="397">
        <f>J40+$U$10*$X$10+$AL$10</f>
        <v>0.5000000000000002</v>
      </c>
      <c r="K41" s="397"/>
      <c r="L41" s="397"/>
      <c r="M41" s="397"/>
      <c r="N41" s="259"/>
      <c r="O41" s="398" t="e">
        <f>D16</f>
        <v>#REF!</v>
      </c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  <c r="AE41" s="54" t="s">
        <v>66</v>
      </c>
      <c r="AF41" s="399" t="e">
        <f>D18</f>
        <v>#REF!</v>
      </c>
      <c r="AG41" s="399"/>
      <c r="AH41" s="399"/>
      <c r="AI41" s="399"/>
      <c r="AJ41" s="399"/>
      <c r="AK41" s="399"/>
      <c r="AL41" s="399"/>
      <c r="AM41" s="399"/>
      <c r="AN41" s="399"/>
      <c r="AO41" s="399"/>
      <c r="AP41" s="399"/>
      <c r="AQ41" s="399"/>
      <c r="AR41" s="399"/>
      <c r="AS41" s="399"/>
      <c r="AT41" s="399"/>
      <c r="AU41" s="399"/>
      <c r="AV41" s="400"/>
      <c r="AW41" s="265"/>
      <c r="AX41" s="190"/>
      <c r="AY41" s="54" t="s">
        <v>67</v>
      </c>
      <c r="AZ41" s="190"/>
      <c r="BA41" s="190"/>
      <c r="BB41" s="262" t="s">
        <v>133</v>
      </c>
      <c r="BC41" s="263"/>
      <c r="BD41" s="310"/>
      <c r="BE41" s="103"/>
      <c r="BF41" s="101">
        <f t="shared" si="0"/>
        <v>0</v>
      </c>
      <c r="BG41" s="102" t="s">
        <v>67</v>
      </c>
      <c r="BH41" s="102">
        <f t="shared" si="1"/>
        <v>0</v>
      </c>
      <c r="BI41" s="102"/>
      <c r="BJ41" s="101"/>
      <c r="BK41" s="101"/>
      <c r="BL41" s="104"/>
      <c r="BM41" s="104"/>
      <c r="BN41" s="108"/>
      <c r="BO41" s="106"/>
      <c r="BP41" s="106"/>
      <c r="BQ41" s="106"/>
      <c r="BR41" s="107"/>
      <c r="BS41" s="106"/>
      <c r="BT41" s="106"/>
      <c r="BU41" s="106"/>
      <c r="BV41" s="101"/>
      <c r="BW41" s="101"/>
      <c r="BX41" s="78"/>
      <c r="BY41" s="78"/>
      <c r="BZ41" s="78"/>
      <c r="CA41" s="78"/>
      <c r="CB41" s="78"/>
      <c r="CC41" s="78"/>
      <c r="CD41" s="78"/>
      <c r="CE41" s="77"/>
      <c r="CF41" s="77"/>
      <c r="CG41" s="77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3"/>
    </row>
    <row r="42" spans="2:118" s="5" customFormat="1" ht="18" customHeight="1" thickBot="1">
      <c r="B42" s="389">
        <v>18</v>
      </c>
      <c r="C42" s="390"/>
      <c r="D42" s="390" t="s">
        <v>65</v>
      </c>
      <c r="E42" s="390"/>
      <c r="F42" s="390"/>
      <c r="G42" s="390">
        <v>1</v>
      </c>
      <c r="H42" s="390"/>
      <c r="I42" s="390"/>
      <c r="J42" s="391">
        <f>J41+$U$10*$X$10+$AL$10</f>
        <v>0.5104166666666669</v>
      </c>
      <c r="K42" s="391"/>
      <c r="L42" s="391"/>
      <c r="M42" s="391"/>
      <c r="N42" s="247"/>
      <c r="O42" s="392" t="e">
        <f>D17</f>
        <v>#REF!</v>
      </c>
      <c r="P42" s="393"/>
      <c r="Q42" s="393"/>
      <c r="R42" s="393"/>
      <c r="S42" s="393"/>
      <c r="T42" s="393"/>
      <c r="U42" s="393"/>
      <c r="V42" s="393"/>
      <c r="W42" s="393"/>
      <c r="X42" s="393"/>
      <c r="Y42" s="393"/>
      <c r="Z42" s="393"/>
      <c r="AA42" s="393"/>
      <c r="AB42" s="393"/>
      <c r="AC42" s="393"/>
      <c r="AD42" s="393"/>
      <c r="AE42" s="56" t="s">
        <v>66</v>
      </c>
      <c r="AF42" s="393" t="e">
        <f>D20</f>
        <v>#REF!</v>
      </c>
      <c r="AG42" s="393"/>
      <c r="AH42" s="393"/>
      <c r="AI42" s="393"/>
      <c r="AJ42" s="393"/>
      <c r="AK42" s="393"/>
      <c r="AL42" s="393"/>
      <c r="AM42" s="393"/>
      <c r="AN42" s="393"/>
      <c r="AO42" s="393"/>
      <c r="AP42" s="393"/>
      <c r="AQ42" s="393"/>
      <c r="AR42" s="393"/>
      <c r="AS42" s="393"/>
      <c r="AT42" s="393"/>
      <c r="AU42" s="393"/>
      <c r="AV42" s="394"/>
      <c r="AW42" s="269"/>
      <c r="AX42" s="270"/>
      <c r="AY42" s="56" t="s">
        <v>67</v>
      </c>
      <c r="AZ42" s="270"/>
      <c r="BA42" s="270"/>
      <c r="BB42" s="187" t="s">
        <v>130</v>
      </c>
      <c r="BC42" s="188"/>
      <c r="BD42" s="309"/>
      <c r="BE42" s="103"/>
      <c r="BF42" s="101">
        <f t="shared" si="0"/>
        <v>0</v>
      </c>
      <c r="BG42" s="102" t="s">
        <v>67</v>
      </c>
      <c r="BH42" s="102">
        <f t="shared" si="1"/>
        <v>0</v>
      </c>
      <c r="BI42" s="102"/>
      <c r="BJ42" s="101"/>
      <c r="BK42" s="101"/>
      <c r="BL42" s="104"/>
      <c r="BM42" s="104"/>
      <c r="BN42" s="108"/>
      <c r="BO42" s="106"/>
      <c r="BP42" s="106"/>
      <c r="BQ42" s="106"/>
      <c r="BR42" s="107"/>
      <c r="BS42" s="106"/>
      <c r="BT42" s="106"/>
      <c r="BU42" s="106"/>
      <c r="BV42" s="101"/>
      <c r="BW42" s="101"/>
      <c r="BX42" s="78"/>
      <c r="BY42" s="78"/>
      <c r="BZ42" s="78"/>
      <c r="CA42" s="78"/>
      <c r="CB42" s="78"/>
      <c r="CC42" s="78"/>
      <c r="CD42" s="78"/>
      <c r="CE42" s="77"/>
      <c r="CF42" s="77"/>
      <c r="CG42" s="77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3"/>
    </row>
    <row r="43" spans="2:118" s="5" customFormat="1" ht="18" customHeight="1">
      <c r="B43" s="395">
        <v>19</v>
      </c>
      <c r="C43" s="396"/>
      <c r="D43" s="396" t="s">
        <v>68</v>
      </c>
      <c r="E43" s="396"/>
      <c r="F43" s="396"/>
      <c r="G43" s="396">
        <v>2</v>
      </c>
      <c r="H43" s="396"/>
      <c r="I43" s="396"/>
      <c r="J43" s="397">
        <f>J41</f>
        <v>0.5000000000000002</v>
      </c>
      <c r="K43" s="397"/>
      <c r="L43" s="397"/>
      <c r="M43" s="397"/>
      <c r="N43" s="259"/>
      <c r="O43" s="398" t="e">
        <f>AG16</f>
        <v>#REF!</v>
      </c>
      <c r="P43" s="399"/>
      <c r="Q43" s="399"/>
      <c r="R43" s="399"/>
      <c r="S43" s="399"/>
      <c r="T43" s="399"/>
      <c r="U43" s="399"/>
      <c r="V43" s="399"/>
      <c r="W43" s="399"/>
      <c r="X43" s="399"/>
      <c r="Y43" s="399"/>
      <c r="Z43" s="399"/>
      <c r="AA43" s="399"/>
      <c r="AB43" s="399"/>
      <c r="AC43" s="399"/>
      <c r="AD43" s="399"/>
      <c r="AE43" s="54" t="s">
        <v>66</v>
      </c>
      <c r="AF43" s="399" t="e">
        <f>AG18</f>
        <v>#REF!</v>
      </c>
      <c r="AG43" s="399"/>
      <c r="AH43" s="399"/>
      <c r="AI43" s="399"/>
      <c r="AJ43" s="399"/>
      <c r="AK43" s="399"/>
      <c r="AL43" s="399"/>
      <c r="AM43" s="399"/>
      <c r="AN43" s="399"/>
      <c r="AO43" s="399"/>
      <c r="AP43" s="399"/>
      <c r="AQ43" s="399"/>
      <c r="AR43" s="399"/>
      <c r="AS43" s="399"/>
      <c r="AT43" s="399"/>
      <c r="AU43" s="399"/>
      <c r="AV43" s="400"/>
      <c r="AW43" s="265"/>
      <c r="AX43" s="190"/>
      <c r="AY43" s="54" t="s">
        <v>67</v>
      </c>
      <c r="AZ43" s="190"/>
      <c r="BA43" s="190"/>
      <c r="BB43" s="311" t="s">
        <v>131</v>
      </c>
      <c r="BC43" s="312"/>
      <c r="BD43" s="313"/>
      <c r="BE43" s="103"/>
      <c r="BF43" s="101">
        <f t="shared" si="0"/>
        <v>0</v>
      </c>
      <c r="BG43" s="102" t="s">
        <v>67</v>
      </c>
      <c r="BH43" s="102">
        <f t="shared" si="1"/>
        <v>0</v>
      </c>
      <c r="BI43" s="102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78"/>
      <c r="BY43" s="78"/>
      <c r="BZ43" s="78"/>
      <c r="CA43" s="78"/>
      <c r="CB43" s="78"/>
      <c r="CC43" s="78"/>
      <c r="CD43" s="78"/>
      <c r="CE43" s="77"/>
      <c r="CF43" s="77"/>
      <c r="CG43" s="77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3"/>
    </row>
    <row r="44" spans="2:61" ht="18" customHeight="1" thickBot="1">
      <c r="B44" s="389">
        <v>20</v>
      </c>
      <c r="C44" s="390"/>
      <c r="D44" s="390" t="s">
        <v>68</v>
      </c>
      <c r="E44" s="390"/>
      <c r="F44" s="390"/>
      <c r="G44" s="390">
        <v>2</v>
      </c>
      <c r="H44" s="390"/>
      <c r="I44" s="390"/>
      <c r="J44" s="391">
        <f>J42</f>
        <v>0.5104166666666669</v>
      </c>
      <c r="K44" s="391"/>
      <c r="L44" s="391"/>
      <c r="M44" s="391"/>
      <c r="N44" s="247"/>
      <c r="O44" s="392" t="e">
        <f>AG17</f>
        <v>#REF!</v>
      </c>
      <c r="P44" s="393"/>
      <c r="Q44" s="393"/>
      <c r="R44" s="393"/>
      <c r="S44" s="393"/>
      <c r="T44" s="393"/>
      <c r="U44" s="393"/>
      <c r="V44" s="393"/>
      <c r="W44" s="393"/>
      <c r="X44" s="393"/>
      <c r="Y44" s="393"/>
      <c r="Z44" s="393"/>
      <c r="AA44" s="393"/>
      <c r="AB44" s="393"/>
      <c r="AC44" s="393"/>
      <c r="AD44" s="393"/>
      <c r="AE44" s="56" t="s">
        <v>66</v>
      </c>
      <c r="AF44" s="393" t="e">
        <f>AG20</f>
        <v>#REF!</v>
      </c>
      <c r="AG44" s="393"/>
      <c r="AH44" s="393"/>
      <c r="AI44" s="393"/>
      <c r="AJ44" s="393"/>
      <c r="AK44" s="393"/>
      <c r="AL44" s="393"/>
      <c r="AM44" s="393"/>
      <c r="AN44" s="393"/>
      <c r="AO44" s="393"/>
      <c r="AP44" s="393"/>
      <c r="AQ44" s="393"/>
      <c r="AR44" s="393"/>
      <c r="AS44" s="393"/>
      <c r="AT44" s="393"/>
      <c r="AU44" s="393"/>
      <c r="AV44" s="394"/>
      <c r="AW44" s="269"/>
      <c r="AX44" s="270"/>
      <c r="AY44" s="56" t="s">
        <v>67</v>
      </c>
      <c r="AZ44" s="270"/>
      <c r="BA44" s="270"/>
      <c r="BB44" s="187" t="s">
        <v>132</v>
      </c>
      <c r="BC44" s="188"/>
      <c r="BD44" s="309"/>
      <c r="BE44" s="110"/>
      <c r="BF44" s="101">
        <f t="shared" si="0"/>
        <v>0</v>
      </c>
      <c r="BG44" s="102" t="s">
        <v>67</v>
      </c>
      <c r="BH44" s="102">
        <f t="shared" si="1"/>
        <v>0</v>
      </c>
      <c r="BI44" s="102"/>
    </row>
    <row r="46" ht="12.75">
      <c r="B46" s="50" t="s">
        <v>69</v>
      </c>
    </row>
    <row r="47" ht="6" customHeight="1" thickBot="1"/>
    <row r="48" spans="2:117" s="57" customFormat="1" ht="13.5" customHeight="1" thickBot="1">
      <c r="B48" s="229" t="s">
        <v>50</v>
      </c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1"/>
      <c r="P48" s="229" t="s">
        <v>70</v>
      </c>
      <c r="Q48" s="230"/>
      <c r="R48" s="231"/>
      <c r="S48" s="229" t="s">
        <v>71</v>
      </c>
      <c r="T48" s="230"/>
      <c r="U48" s="230"/>
      <c r="V48" s="230"/>
      <c r="W48" s="231"/>
      <c r="X48" s="229" t="s">
        <v>72</v>
      </c>
      <c r="Y48" s="230"/>
      <c r="Z48" s="231"/>
      <c r="AA48" s="58"/>
      <c r="AB48" s="58"/>
      <c r="AC48" s="58"/>
      <c r="AD48" s="58"/>
      <c r="AE48" s="229" t="s">
        <v>51</v>
      </c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1"/>
      <c r="AS48" s="229" t="s">
        <v>70</v>
      </c>
      <c r="AT48" s="230"/>
      <c r="AU48" s="231"/>
      <c r="AV48" s="229" t="s">
        <v>71</v>
      </c>
      <c r="AW48" s="230"/>
      <c r="AX48" s="230"/>
      <c r="AY48" s="230"/>
      <c r="AZ48" s="231"/>
      <c r="BA48" s="229" t="s">
        <v>72</v>
      </c>
      <c r="BB48" s="230"/>
      <c r="BC48" s="231"/>
      <c r="BD48" s="79"/>
      <c r="BE48" s="5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80"/>
      <c r="BY48" s="80"/>
      <c r="BZ48" s="80"/>
      <c r="CA48" s="80"/>
      <c r="CB48" s="80"/>
      <c r="CC48" s="80"/>
      <c r="CD48" s="80"/>
      <c r="CE48" s="79"/>
      <c r="CF48" s="79"/>
      <c r="CG48" s="7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</row>
    <row r="49" spans="2:55" ht="12.75">
      <c r="B49" s="221">
        <v>1</v>
      </c>
      <c r="C49" s="216"/>
      <c r="D49" s="373" t="e">
        <f>VLOOKUP(SMALL($BI$16:$BI$20,B49),$BI$16:$BO$20,2,0)</f>
        <v>#REF!</v>
      </c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5"/>
      <c r="P49" s="376">
        <f>VLOOKUP(SMALL($BI$16:$BI$20,B49),$BI$16:$BO$20,3,0)</f>
        <v>0</v>
      </c>
      <c r="Q49" s="377"/>
      <c r="R49" s="378"/>
      <c r="S49" s="379">
        <f>VLOOKUP(SMALL($BI$16:$BI$20,B49),$BI$16:$BO$20,4,0)</f>
        <v>0</v>
      </c>
      <c r="T49" s="379"/>
      <c r="U49" s="83" t="s">
        <v>67</v>
      </c>
      <c r="V49" s="379">
        <f>VLOOKUP(SMALL($BI$16:$BI$20,B49),$BI$16:$BO$20,5,0)</f>
        <v>0</v>
      </c>
      <c r="W49" s="379"/>
      <c r="X49" s="370">
        <f>VLOOKUP(SMALL($BI$16:$BI$20,B49),$BI$16:$BO$20,6,0)</f>
        <v>0</v>
      </c>
      <c r="Y49" s="371"/>
      <c r="Z49" s="372"/>
      <c r="AA49" s="5"/>
      <c r="AB49" s="5"/>
      <c r="AC49" s="5"/>
      <c r="AD49" s="5"/>
      <c r="AE49" s="221">
        <v>1</v>
      </c>
      <c r="AF49" s="222"/>
      <c r="AG49" s="386" t="e">
        <f>VLOOKUP(SMALL($BQ$16:$BQ$20,B49),$BQ$16:$BW$20,2,0)</f>
        <v>#REF!</v>
      </c>
      <c r="AH49" s="387"/>
      <c r="AI49" s="387"/>
      <c r="AJ49" s="387"/>
      <c r="AK49" s="387"/>
      <c r="AL49" s="387"/>
      <c r="AM49" s="387"/>
      <c r="AN49" s="387"/>
      <c r="AO49" s="387"/>
      <c r="AP49" s="387"/>
      <c r="AQ49" s="387"/>
      <c r="AR49" s="388"/>
      <c r="AS49" s="376">
        <f>VLOOKUP(SMALL($BQ$16:$BQ$20,B49),$BQ$16:$BW$20,3,0)</f>
        <v>0</v>
      </c>
      <c r="AT49" s="377"/>
      <c r="AU49" s="378"/>
      <c r="AV49" s="369">
        <f>VLOOKUP(SMALL($BQ$16:$BQ$20,B49),$BQ$16:$BW$20,4,0)</f>
        <v>0</v>
      </c>
      <c r="AW49" s="369"/>
      <c r="AX49" s="85" t="s">
        <v>67</v>
      </c>
      <c r="AY49" s="369">
        <f>VLOOKUP(SMALL($BQ$16:$BQ$20,B49),$BQ$16:$BW$20,5,0)</f>
        <v>0</v>
      </c>
      <c r="AZ49" s="369"/>
      <c r="BA49" s="370">
        <f>VLOOKUP(SMALL($BQ$16:$BQ$20,B49),$BQ$16:$BW$20,6,0)</f>
        <v>0</v>
      </c>
      <c r="BB49" s="371"/>
      <c r="BC49" s="372"/>
    </row>
    <row r="50" spans="2:55" ht="12.75">
      <c r="B50" s="208">
        <v>2</v>
      </c>
      <c r="C50" s="203"/>
      <c r="D50" s="380" t="e">
        <f>VLOOKUP(SMALL($BI$16:$BI$20,B50),$BI$16:$BO$20,2,0)</f>
        <v>#REF!</v>
      </c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2"/>
      <c r="P50" s="383">
        <f>VLOOKUP(SMALL($BI$16:$BI$20,B50),$BI$16:$BO$20,3,0)</f>
        <v>0</v>
      </c>
      <c r="Q50" s="384"/>
      <c r="R50" s="385"/>
      <c r="S50" s="203">
        <f>VLOOKUP(SMALL($BI$16:$BI$20,B50),$BI$16:$BO$20,4,0)</f>
        <v>0</v>
      </c>
      <c r="T50" s="203"/>
      <c r="U50" s="60" t="s">
        <v>67</v>
      </c>
      <c r="V50" s="203">
        <f>VLOOKUP(SMALL($BI$16:$BI$20,B50),$BI$16:$BO$20,5,0)</f>
        <v>0</v>
      </c>
      <c r="W50" s="203"/>
      <c r="X50" s="366">
        <f>VLOOKUP(SMALL($BI$16:$BI$20,B50),$BI$16:$BO$20,6,0)</f>
        <v>0</v>
      </c>
      <c r="Y50" s="367"/>
      <c r="Z50" s="368"/>
      <c r="AA50" s="5"/>
      <c r="AB50" s="5"/>
      <c r="AC50" s="5"/>
      <c r="AD50" s="5"/>
      <c r="AE50" s="208">
        <v>2</v>
      </c>
      <c r="AF50" s="209"/>
      <c r="AG50" s="356" t="e">
        <f>VLOOKUP(SMALL($BQ$16:$BQ$20,B50),$BQ$16:$BW$20,2,0)</f>
        <v>#REF!</v>
      </c>
      <c r="AH50" s="356"/>
      <c r="AI50" s="356"/>
      <c r="AJ50" s="356"/>
      <c r="AK50" s="356"/>
      <c r="AL50" s="356"/>
      <c r="AM50" s="356"/>
      <c r="AN50" s="356"/>
      <c r="AO50" s="356"/>
      <c r="AP50" s="356"/>
      <c r="AQ50" s="356"/>
      <c r="AR50" s="210"/>
      <c r="AS50" s="357">
        <f>VLOOKUP(SMALL($BQ$16:$BQ$20,B50),$BQ$16:$BW$20,3,0)</f>
        <v>0</v>
      </c>
      <c r="AT50" s="358"/>
      <c r="AU50" s="359"/>
      <c r="AV50" s="203">
        <f>VLOOKUP(SMALL($BQ$16:$BQ$20,B50),$BQ$16:$BW$20,4,0)</f>
        <v>0</v>
      </c>
      <c r="AW50" s="203"/>
      <c r="AX50" s="60" t="s">
        <v>67</v>
      </c>
      <c r="AY50" s="203">
        <f>VLOOKUP(SMALL($BQ$16:$BQ$20,B50),$BQ$16:$BW$20,5,0)</f>
        <v>0</v>
      </c>
      <c r="AZ50" s="203"/>
      <c r="BA50" s="352">
        <f>VLOOKUP(SMALL($BQ$16:$BQ$20,B50),$BQ$16:$BW$20,6,0)</f>
        <v>0</v>
      </c>
      <c r="BB50" s="353"/>
      <c r="BC50" s="354"/>
    </row>
    <row r="51" spans="2:55" ht="12.75">
      <c r="B51" s="208">
        <v>3</v>
      </c>
      <c r="C51" s="203"/>
      <c r="D51" s="360" t="e">
        <f>VLOOKUP(SMALL($BI$16:$BI$20,B51),$BI$16:$BO$20,2,0)</f>
        <v>#REF!</v>
      </c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2"/>
      <c r="P51" s="357">
        <f>VLOOKUP(SMALL($BI$16:$BI$20,B51),$BI$16:$BO$20,3,0)</f>
        <v>0</v>
      </c>
      <c r="Q51" s="358"/>
      <c r="R51" s="359"/>
      <c r="S51" s="355">
        <f>VLOOKUP(SMALL($BI$16:$BI$20,B51),$BI$16:$BO$20,4,0)</f>
        <v>0</v>
      </c>
      <c r="T51" s="355"/>
      <c r="U51" s="60" t="s">
        <v>67</v>
      </c>
      <c r="V51" s="355">
        <f>VLOOKUP(SMALL($BI$16:$BI$20,B51),$BI$16:$BO$20,5,0)</f>
        <v>0</v>
      </c>
      <c r="W51" s="355"/>
      <c r="X51" s="366">
        <f>VLOOKUP(SMALL($BI$16:$BI$20,B51),$BI$16:$BO$20,6,0)</f>
        <v>0</v>
      </c>
      <c r="Y51" s="367"/>
      <c r="Z51" s="368"/>
      <c r="AA51" s="5"/>
      <c r="AB51" s="5"/>
      <c r="AC51" s="5"/>
      <c r="AD51" s="5"/>
      <c r="AE51" s="208">
        <v>3</v>
      </c>
      <c r="AF51" s="209"/>
      <c r="AG51" s="356" t="e">
        <f>VLOOKUP(SMALL($BQ$16:$BQ$20,B51),$BQ$16:$BW$20,2,0)</f>
        <v>#REF!</v>
      </c>
      <c r="AH51" s="356"/>
      <c r="AI51" s="356"/>
      <c r="AJ51" s="356"/>
      <c r="AK51" s="356"/>
      <c r="AL51" s="356"/>
      <c r="AM51" s="356"/>
      <c r="AN51" s="356"/>
      <c r="AO51" s="356"/>
      <c r="AP51" s="356"/>
      <c r="AQ51" s="356"/>
      <c r="AR51" s="210"/>
      <c r="AS51" s="357">
        <f>VLOOKUP(SMALL($BQ$16:$BQ$20,B51),$BQ$16:$BW$20,3,0)</f>
        <v>0</v>
      </c>
      <c r="AT51" s="358"/>
      <c r="AU51" s="359"/>
      <c r="AV51" s="203">
        <f>VLOOKUP(SMALL($BQ$16:$BQ$20,B51),$BQ$16:$BW$20,4,0)</f>
        <v>0</v>
      </c>
      <c r="AW51" s="203"/>
      <c r="AX51" s="60" t="s">
        <v>67</v>
      </c>
      <c r="AY51" s="203">
        <f>VLOOKUP(SMALL($BQ$16:$BQ$20,B51),$BQ$16:$BW$20,5,0)</f>
        <v>0</v>
      </c>
      <c r="AZ51" s="203"/>
      <c r="BA51" s="352">
        <f>VLOOKUP(SMALL($BQ$16:$BQ$20,B51),$BQ$16:$BW$20,6,0)</f>
        <v>0</v>
      </c>
      <c r="BB51" s="353"/>
      <c r="BC51" s="354"/>
    </row>
    <row r="52" spans="2:55" ht="12.75">
      <c r="B52" s="208">
        <v>4</v>
      </c>
      <c r="C52" s="203"/>
      <c r="D52" s="360" t="e">
        <f>VLOOKUP(SMALL($BI$16:$BI$20,B52),$BI$16:$BO$20,2,0)</f>
        <v>#REF!</v>
      </c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2"/>
      <c r="P52" s="363">
        <f>VLOOKUP(SMALL($BI$16:$BI$20,B52),$BI$16:$BO$20,3,0)</f>
        <v>0</v>
      </c>
      <c r="Q52" s="364"/>
      <c r="R52" s="365"/>
      <c r="S52" s="355">
        <f>VLOOKUP(SMALL($BI$16:$BI$20,B52),$BI$16:$BO$20,4,0)</f>
        <v>0</v>
      </c>
      <c r="T52" s="355"/>
      <c r="U52" s="60" t="s">
        <v>67</v>
      </c>
      <c r="V52" s="355">
        <f>VLOOKUP(SMALL($BI$16:$BI$20,B52),$BI$16:$BO$20,5,0)</f>
        <v>0</v>
      </c>
      <c r="W52" s="355"/>
      <c r="X52" s="352">
        <f>VLOOKUP(SMALL($BI$16:$BI$20,B52),$BI$16:$BO$20,6,0)</f>
        <v>0</v>
      </c>
      <c r="Y52" s="353"/>
      <c r="Z52" s="354"/>
      <c r="AA52" s="5"/>
      <c r="AB52" s="5"/>
      <c r="AC52" s="5"/>
      <c r="AD52" s="5"/>
      <c r="AE52" s="208">
        <v>4</v>
      </c>
      <c r="AF52" s="209"/>
      <c r="AG52" s="356" t="e">
        <f>VLOOKUP(SMALL($BQ$16:$BQ$20,B52),$BQ$16:$BW$20,2,0)</f>
        <v>#REF!</v>
      </c>
      <c r="AH52" s="356"/>
      <c r="AI52" s="356"/>
      <c r="AJ52" s="356"/>
      <c r="AK52" s="356"/>
      <c r="AL52" s="356"/>
      <c r="AM52" s="356"/>
      <c r="AN52" s="356"/>
      <c r="AO52" s="356"/>
      <c r="AP52" s="356"/>
      <c r="AQ52" s="356"/>
      <c r="AR52" s="210"/>
      <c r="AS52" s="357">
        <f>VLOOKUP(SMALL($BQ$16:$BQ$20,B52),$BQ$16:$BW$20,3,0)</f>
        <v>0</v>
      </c>
      <c r="AT52" s="358"/>
      <c r="AU52" s="359"/>
      <c r="AV52" s="203">
        <f>VLOOKUP(SMALL($BQ$16:$BQ$20,B52),$BQ$16:$BW$20,4,0)</f>
        <v>0</v>
      </c>
      <c r="AW52" s="203"/>
      <c r="AX52" s="60" t="s">
        <v>67</v>
      </c>
      <c r="AY52" s="203">
        <f>VLOOKUP(SMALL($BQ$16:$BQ$20,B52),$BQ$16:$BW$20,5,0)</f>
        <v>0</v>
      </c>
      <c r="AZ52" s="203"/>
      <c r="BA52" s="352">
        <f>VLOOKUP(SMALL($BQ$16:$BQ$20,B52),$BQ$16:$BW$20,6,0)</f>
        <v>0</v>
      </c>
      <c r="BB52" s="353"/>
      <c r="BC52" s="354"/>
    </row>
    <row r="53" spans="2:55" ht="13.5" thickBot="1">
      <c r="B53" s="341">
        <v>5</v>
      </c>
      <c r="C53" s="342"/>
      <c r="D53" s="343" t="e">
        <f>VLOOKUP(SMALL($BI$16:$BI$20,B53),$BI$16:$BO$20,2,0)</f>
        <v>#REF!</v>
      </c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5"/>
      <c r="P53" s="346">
        <f>VLOOKUP(SMALL($BI$16:$BI$20,B53),$BI$16:$BO$20,3,0)</f>
        <v>0</v>
      </c>
      <c r="Q53" s="347"/>
      <c r="R53" s="348"/>
      <c r="S53" s="342">
        <f>VLOOKUP(SMALL($BI$16:$BI$20,B53),$BI$16:$BO$20,4,0)</f>
        <v>0</v>
      </c>
      <c r="T53" s="342"/>
      <c r="U53" s="84" t="s">
        <v>67</v>
      </c>
      <c r="V53" s="342">
        <f>VLOOKUP(SMALL($BI$16:$BI$20,B53),$BI$16:$BO$20,5,0)</f>
        <v>0</v>
      </c>
      <c r="W53" s="342"/>
      <c r="X53" s="349">
        <f>VLOOKUP(SMALL($BI$16:$BI$20,B53),$BI$16:$BO$20,6,0)</f>
        <v>0</v>
      </c>
      <c r="Y53" s="350"/>
      <c r="Z53" s="351"/>
      <c r="AA53" s="5"/>
      <c r="AB53" s="5"/>
      <c r="AC53" s="5"/>
      <c r="AD53" s="5"/>
      <c r="AE53" s="185">
        <v>5</v>
      </c>
      <c r="AF53" s="196"/>
      <c r="AG53" s="334" t="e">
        <f>VLOOKUP(SMALL($BQ$16:$BQ$20,B53),$BQ$16:$BW$20,2,0)</f>
        <v>#REF!</v>
      </c>
      <c r="AH53" s="335"/>
      <c r="AI53" s="335"/>
      <c r="AJ53" s="335"/>
      <c r="AK53" s="335"/>
      <c r="AL53" s="335"/>
      <c r="AM53" s="335"/>
      <c r="AN53" s="335"/>
      <c r="AO53" s="335"/>
      <c r="AP53" s="335"/>
      <c r="AQ53" s="335"/>
      <c r="AR53" s="197"/>
      <c r="AS53" s="336">
        <f>VLOOKUP(SMALL($BQ$16:$BQ$20,B53),$BQ$16:$BW$20,3,0)</f>
        <v>0</v>
      </c>
      <c r="AT53" s="337"/>
      <c r="AU53" s="338"/>
      <c r="AV53" s="186">
        <f>VLOOKUP(SMALL($BQ$16:$BQ$20,B53),$BQ$16:$BW$20,4,0)</f>
        <v>0</v>
      </c>
      <c r="AW53" s="186"/>
      <c r="AX53" s="61" t="s">
        <v>67</v>
      </c>
      <c r="AY53" s="186">
        <f>VLOOKUP(SMALL($BQ$16:$BQ$20,B53),$BQ$16:$BW$20,5,0)</f>
        <v>0</v>
      </c>
      <c r="AZ53" s="186"/>
      <c r="BA53" s="331">
        <f>VLOOKUP(SMALL($BQ$16:$BQ$20,B53),$BQ$16:$BW$20,6,0)</f>
        <v>0</v>
      </c>
      <c r="BB53" s="332"/>
      <c r="BC53" s="333"/>
    </row>
    <row r="56" spans="2:55" ht="33.75">
      <c r="B56" s="149" t="str">
        <f>$A$2</f>
        <v>TSV Germania Haimar-Dolgen</v>
      </c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</row>
    <row r="57" spans="2:55" ht="19.5">
      <c r="B57" s="150" t="str">
        <f>$A$3</f>
        <v>Sommerturnier der Energieversorgung Sehnde</v>
      </c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</row>
    <row r="59" ht="12.75">
      <c r="B59" s="50" t="s">
        <v>73</v>
      </c>
    </row>
    <row r="61" spans="1:57" ht="15">
      <c r="A61" s="42"/>
      <c r="B61" s="42"/>
      <c r="C61" s="42"/>
      <c r="D61" s="42"/>
      <c r="E61" s="42"/>
      <c r="F61" s="42"/>
      <c r="G61" s="28" t="s">
        <v>42</v>
      </c>
      <c r="H61" s="328">
        <v>0.5208333333333334</v>
      </c>
      <c r="I61" s="328"/>
      <c r="J61" s="328"/>
      <c r="K61" s="328"/>
      <c r="L61" s="328"/>
      <c r="M61" s="90" t="s">
        <v>43</v>
      </c>
      <c r="N61" s="42"/>
      <c r="O61" s="42"/>
      <c r="P61" s="42"/>
      <c r="Q61" s="42"/>
      <c r="R61" s="42"/>
      <c r="S61" s="42"/>
      <c r="T61" s="28" t="s">
        <v>44</v>
      </c>
      <c r="U61" s="329">
        <v>1</v>
      </c>
      <c r="V61" s="329" t="s">
        <v>45</v>
      </c>
      <c r="W61" s="49" t="s">
        <v>46</v>
      </c>
      <c r="X61" s="330">
        <v>0.010416666666666666</v>
      </c>
      <c r="Y61" s="330"/>
      <c r="Z61" s="330"/>
      <c r="AA61" s="330"/>
      <c r="AB61" s="330"/>
      <c r="AC61" s="90" t="s">
        <v>47</v>
      </c>
      <c r="AD61" s="42"/>
      <c r="AE61" s="42"/>
      <c r="AF61" s="42"/>
      <c r="AG61" s="42"/>
      <c r="AH61" s="42"/>
      <c r="AI61" s="42"/>
      <c r="AJ61" s="42"/>
      <c r="AK61" s="28" t="s">
        <v>48</v>
      </c>
      <c r="AL61" s="330">
        <v>0.003472222222222222</v>
      </c>
      <c r="AM61" s="330"/>
      <c r="AN61" s="330"/>
      <c r="AO61" s="330"/>
      <c r="AP61" s="330"/>
      <c r="AQ61" s="90" t="s">
        <v>47</v>
      </c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75"/>
      <c r="BE61" s="43"/>
    </row>
    <row r="62" ht="6" customHeight="1"/>
    <row r="63" spans="80:88" ht="3.75" customHeight="1" thickBot="1">
      <c r="CB63" s="71"/>
      <c r="CC63" s="71"/>
      <c r="CD63" s="71"/>
      <c r="CE63" s="81"/>
      <c r="CF63" s="81"/>
      <c r="CG63" s="81"/>
      <c r="CH63" s="62"/>
      <c r="CI63" s="62"/>
      <c r="CJ63" s="62"/>
    </row>
    <row r="64" spans="2:88" ht="19.5" customHeight="1" thickBot="1">
      <c r="B64" s="339" t="s">
        <v>58</v>
      </c>
      <c r="C64" s="340"/>
      <c r="D64" s="180" t="s">
        <v>61</v>
      </c>
      <c r="E64" s="181"/>
      <c r="F64" s="181"/>
      <c r="G64" s="181"/>
      <c r="H64" s="181"/>
      <c r="I64" s="181"/>
      <c r="J64" s="181"/>
      <c r="K64" s="181"/>
      <c r="L64" s="181"/>
      <c r="M64" s="181"/>
      <c r="N64" s="179"/>
      <c r="O64" s="180" t="s">
        <v>74</v>
      </c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79"/>
      <c r="AW64" s="182" t="s">
        <v>63</v>
      </c>
      <c r="AX64" s="183"/>
      <c r="AY64" s="183"/>
      <c r="AZ64" s="183"/>
      <c r="BA64" s="183"/>
      <c r="BB64" s="239" t="s">
        <v>109</v>
      </c>
      <c r="BC64" s="183"/>
      <c r="BD64" s="322"/>
      <c r="CB64" s="71"/>
      <c r="CC64" s="71"/>
      <c r="CD64" s="82"/>
      <c r="CE64" s="81"/>
      <c r="CF64" s="81"/>
      <c r="CG64" s="81"/>
      <c r="CH64" s="62"/>
      <c r="CI64" s="62"/>
      <c r="CJ64" s="62"/>
    </row>
    <row r="65" spans="2:88" ht="18" customHeight="1" thickBot="1">
      <c r="B65" s="151">
        <v>21</v>
      </c>
      <c r="C65" s="319"/>
      <c r="D65" s="155">
        <f>H61</f>
        <v>0.5208333333333334</v>
      </c>
      <c r="E65" s="156"/>
      <c r="F65" s="156"/>
      <c r="G65" s="156"/>
      <c r="H65" s="156"/>
      <c r="I65" s="156"/>
      <c r="J65" s="156"/>
      <c r="K65" s="156"/>
      <c r="L65" s="156"/>
      <c r="M65" s="156"/>
      <c r="N65" s="157"/>
      <c r="O65" s="161">
        <f>IF(ISBLANK($AZ$42),"",D53)</f>
      </c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54" t="s">
        <v>66</v>
      </c>
      <c r="AF65" s="162">
        <f>IF(ISBLANK($AZ$44),"",$AG$53)</f>
      </c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3"/>
      <c r="AW65" s="164"/>
      <c r="AX65" s="165"/>
      <c r="AY65" s="165" t="s">
        <v>67</v>
      </c>
      <c r="AZ65" s="165"/>
      <c r="BA65" s="165"/>
      <c r="BB65" s="320"/>
      <c r="BC65" s="321"/>
      <c r="BD65" s="322"/>
      <c r="CB65" s="71"/>
      <c r="CC65" s="71"/>
      <c r="CD65" s="82"/>
      <c r="CE65" s="81"/>
      <c r="CF65" s="81"/>
      <c r="CG65" s="81"/>
      <c r="CH65" s="62"/>
      <c r="CI65" s="62"/>
      <c r="CJ65" s="62"/>
    </row>
    <row r="66" spans="2:56" ht="12" customHeight="1" thickBot="1">
      <c r="B66" s="153"/>
      <c r="C66" s="246"/>
      <c r="D66" s="158"/>
      <c r="E66" s="159"/>
      <c r="F66" s="159"/>
      <c r="G66" s="159"/>
      <c r="H66" s="159"/>
      <c r="I66" s="159"/>
      <c r="J66" s="159"/>
      <c r="K66" s="159"/>
      <c r="L66" s="159"/>
      <c r="M66" s="159"/>
      <c r="N66" s="160"/>
      <c r="O66" s="170" t="s">
        <v>119</v>
      </c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89"/>
      <c r="AF66" s="143" t="s">
        <v>123</v>
      </c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4"/>
      <c r="AW66" s="166"/>
      <c r="AX66" s="167"/>
      <c r="AY66" s="167"/>
      <c r="AZ66" s="167"/>
      <c r="BA66" s="167"/>
      <c r="BB66" s="320"/>
      <c r="BC66" s="321"/>
      <c r="BD66" s="322"/>
    </row>
    <row r="67" spans="15:56" ht="7.5" customHeight="1" thickBot="1"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86"/>
      <c r="AX67" s="86"/>
      <c r="AY67" s="86"/>
      <c r="AZ67" s="86"/>
      <c r="BA67" s="86"/>
      <c r="BB67" s="86"/>
      <c r="BC67" s="86"/>
      <c r="BD67" s="88"/>
    </row>
    <row r="68" spans="2:56" ht="19.5" customHeight="1" thickBot="1">
      <c r="B68" s="178" t="s">
        <v>58</v>
      </c>
      <c r="C68" s="179"/>
      <c r="D68" s="180" t="s">
        <v>61</v>
      </c>
      <c r="E68" s="181"/>
      <c r="F68" s="181"/>
      <c r="G68" s="181"/>
      <c r="H68" s="181"/>
      <c r="I68" s="181"/>
      <c r="J68" s="181"/>
      <c r="K68" s="181"/>
      <c r="L68" s="181"/>
      <c r="M68" s="181"/>
      <c r="N68" s="179"/>
      <c r="O68" s="180" t="s">
        <v>79</v>
      </c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79"/>
      <c r="AW68" s="182" t="s">
        <v>63</v>
      </c>
      <c r="AX68" s="183"/>
      <c r="AY68" s="183"/>
      <c r="AZ68" s="183"/>
      <c r="BA68" s="327"/>
      <c r="BB68" s="239" t="s">
        <v>109</v>
      </c>
      <c r="BC68" s="183"/>
      <c r="BD68" s="322"/>
    </row>
    <row r="69" spans="2:56" ht="18" customHeight="1" thickBot="1">
      <c r="B69" s="151">
        <v>22</v>
      </c>
      <c r="C69" s="152"/>
      <c r="D69" s="155">
        <f>D65+$U$61*$X$61+$AL$61</f>
        <v>0.5347222222222222</v>
      </c>
      <c r="E69" s="156"/>
      <c r="F69" s="156"/>
      <c r="G69" s="156"/>
      <c r="H69" s="156"/>
      <c r="I69" s="156"/>
      <c r="J69" s="156"/>
      <c r="K69" s="156"/>
      <c r="L69" s="156"/>
      <c r="M69" s="156"/>
      <c r="N69" s="157"/>
      <c r="O69" s="161">
        <f>IF(ISBLANK($AZ$42),"",D52)</f>
      </c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54" t="s">
        <v>66</v>
      </c>
      <c r="AF69" s="162">
        <f>IF(ISBLANK($AZ$44),"",$AG$53)</f>
      </c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3"/>
      <c r="AW69" s="164"/>
      <c r="AX69" s="165"/>
      <c r="AY69" s="165" t="s">
        <v>67</v>
      </c>
      <c r="AZ69" s="165"/>
      <c r="BA69" s="168"/>
      <c r="BB69" s="320"/>
      <c r="BC69" s="321"/>
      <c r="BD69" s="322"/>
    </row>
    <row r="70" spans="2:56" ht="12" customHeight="1" thickBot="1">
      <c r="B70" s="153"/>
      <c r="C70" s="154"/>
      <c r="D70" s="158"/>
      <c r="E70" s="159"/>
      <c r="F70" s="159"/>
      <c r="G70" s="159"/>
      <c r="H70" s="159"/>
      <c r="I70" s="159"/>
      <c r="J70" s="159"/>
      <c r="K70" s="159"/>
      <c r="L70" s="159"/>
      <c r="M70" s="159"/>
      <c r="N70" s="160"/>
      <c r="O70" s="170" t="s">
        <v>118</v>
      </c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89"/>
      <c r="AF70" s="143" t="s">
        <v>124</v>
      </c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4"/>
      <c r="AW70" s="166"/>
      <c r="AX70" s="167"/>
      <c r="AY70" s="167"/>
      <c r="AZ70" s="167"/>
      <c r="BA70" s="169"/>
      <c r="BB70" s="320"/>
      <c r="BC70" s="321"/>
      <c r="BD70" s="322"/>
    </row>
    <row r="71" spans="15:88" ht="7.5" customHeight="1" thickBot="1"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86"/>
      <c r="AX71" s="86"/>
      <c r="AY71" s="86"/>
      <c r="AZ71" s="86"/>
      <c r="BA71" s="86"/>
      <c r="BB71" s="86"/>
      <c r="BC71" s="86"/>
      <c r="BD71" s="88"/>
      <c r="CB71" s="71"/>
      <c r="CC71" s="71"/>
      <c r="CD71" s="71"/>
      <c r="CE71" s="81"/>
      <c r="CF71" s="81"/>
      <c r="CG71" s="81"/>
      <c r="CH71" s="62"/>
      <c r="CI71" s="62"/>
      <c r="CJ71" s="62"/>
    </row>
    <row r="72" spans="2:88" ht="19.5" customHeight="1" thickBot="1">
      <c r="B72" s="178" t="s">
        <v>58</v>
      </c>
      <c r="C72" s="179"/>
      <c r="D72" s="180" t="s">
        <v>61</v>
      </c>
      <c r="E72" s="181"/>
      <c r="F72" s="181"/>
      <c r="G72" s="181"/>
      <c r="H72" s="181"/>
      <c r="I72" s="181"/>
      <c r="J72" s="181"/>
      <c r="K72" s="181"/>
      <c r="L72" s="181"/>
      <c r="M72" s="181"/>
      <c r="N72" s="179"/>
      <c r="O72" s="180" t="s">
        <v>82</v>
      </c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79"/>
      <c r="AW72" s="182" t="s">
        <v>63</v>
      </c>
      <c r="AX72" s="183"/>
      <c r="AY72" s="183"/>
      <c r="AZ72" s="183"/>
      <c r="BA72" s="327"/>
      <c r="BB72" s="239" t="s">
        <v>109</v>
      </c>
      <c r="BC72" s="183"/>
      <c r="BD72" s="322"/>
      <c r="CB72" s="71"/>
      <c r="CC72" s="71"/>
      <c r="CD72" s="82"/>
      <c r="CE72" s="81"/>
      <c r="CF72" s="81"/>
      <c r="CG72" s="81"/>
      <c r="CH72" s="62"/>
      <c r="CI72" s="62"/>
      <c r="CJ72" s="62"/>
    </row>
    <row r="73" spans="2:88" ht="18" customHeight="1" thickBot="1">
      <c r="B73" s="151">
        <v>23</v>
      </c>
      <c r="C73" s="152"/>
      <c r="D73" s="155">
        <f>D69+U$61*X$61+$AL$61</f>
        <v>0.548611111111111</v>
      </c>
      <c r="E73" s="156"/>
      <c r="F73" s="156"/>
      <c r="G73" s="156"/>
      <c r="H73" s="156"/>
      <c r="I73" s="156"/>
      <c r="J73" s="156"/>
      <c r="K73" s="156"/>
      <c r="L73" s="156"/>
      <c r="M73" s="156"/>
      <c r="N73" s="157"/>
      <c r="O73" s="161">
        <f>IF(ISBLANK($AZ$42),"",D51)</f>
      </c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54" t="s">
        <v>66</v>
      </c>
      <c r="AF73" s="162">
        <f>IF(ISBLANK($AZ$44),"",$AG$53)</f>
      </c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3"/>
      <c r="AW73" s="164"/>
      <c r="AX73" s="165"/>
      <c r="AY73" s="165" t="s">
        <v>67</v>
      </c>
      <c r="AZ73" s="165"/>
      <c r="BA73" s="168"/>
      <c r="BB73" s="320"/>
      <c r="BC73" s="321"/>
      <c r="BD73" s="322"/>
      <c r="CB73" s="71"/>
      <c r="CC73" s="71"/>
      <c r="CD73" s="82"/>
      <c r="CE73" s="81"/>
      <c r="CF73" s="81"/>
      <c r="CG73" s="81"/>
      <c r="CH73" s="62"/>
      <c r="CI73" s="62"/>
      <c r="CJ73" s="62"/>
    </row>
    <row r="74" spans="2:56" ht="12" customHeight="1" thickBot="1">
      <c r="B74" s="153"/>
      <c r="C74" s="154"/>
      <c r="D74" s="158"/>
      <c r="E74" s="159"/>
      <c r="F74" s="159"/>
      <c r="G74" s="159"/>
      <c r="H74" s="159"/>
      <c r="I74" s="159"/>
      <c r="J74" s="159"/>
      <c r="K74" s="159"/>
      <c r="L74" s="159"/>
      <c r="M74" s="159"/>
      <c r="N74" s="160"/>
      <c r="O74" s="170" t="s">
        <v>120</v>
      </c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89"/>
      <c r="AF74" s="143" t="s">
        <v>125</v>
      </c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4"/>
      <c r="AW74" s="166"/>
      <c r="AX74" s="167"/>
      <c r="AY74" s="167"/>
      <c r="AZ74" s="167"/>
      <c r="BA74" s="169"/>
      <c r="BB74" s="320"/>
      <c r="BC74" s="321"/>
      <c r="BD74" s="322"/>
    </row>
    <row r="75" spans="15:56" ht="7.5" customHeight="1" thickBot="1"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86"/>
      <c r="AX75" s="86"/>
      <c r="AY75" s="86"/>
      <c r="AZ75" s="86"/>
      <c r="BA75" s="86"/>
      <c r="BB75" s="86"/>
      <c r="BC75" s="86"/>
      <c r="BD75" s="88"/>
    </row>
    <row r="76" spans="2:56" ht="19.5" customHeight="1" thickBot="1">
      <c r="B76" s="325" t="s">
        <v>58</v>
      </c>
      <c r="C76" s="326"/>
      <c r="D76" s="173" t="s">
        <v>61</v>
      </c>
      <c r="E76" s="174"/>
      <c r="F76" s="174"/>
      <c r="G76" s="174"/>
      <c r="H76" s="174"/>
      <c r="I76" s="174"/>
      <c r="J76" s="174"/>
      <c r="K76" s="174"/>
      <c r="L76" s="174"/>
      <c r="M76" s="174"/>
      <c r="N76" s="172"/>
      <c r="O76" s="173" t="s">
        <v>85</v>
      </c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174"/>
      <c r="AR76" s="174"/>
      <c r="AS76" s="174"/>
      <c r="AT76" s="174"/>
      <c r="AU76" s="174"/>
      <c r="AV76" s="172"/>
      <c r="AW76" s="175" t="s">
        <v>63</v>
      </c>
      <c r="AX76" s="176"/>
      <c r="AY76" s="176"/>
      <c r="AZ76" s="176"/>
      <c r="BA76" s="323"/>
      <c r="BB76" s="238" t="s">
        <v>109</v>
      </c>
      <c r="BC76" s="176"/>
      <c r="BD76" s="324"/>
    </row>
    <row r="77" spans="2:56" ht="18" customHeight="1" thickBot="1">
      <c r="B77" s="151">
        <v>24</v>
      </c>
      <c r="C77" s="319"/>
      <c r="D77" s="155">
        <f>D73+U$61*X$61+$AL$61</f>
        <v>0.5624999999999999</v>
      </c>
      <c r="E77" s="156"/>
      <c r="F77" s="156"/>
      <c r="G77" s="156"/>
      <c r="H77" s="156"/>
      <c r="I77" s="156"/>
      <c r="J77" s="156"/>
      <c r="K77" s="156"/>
      <c r="L77" s="156"/>
      <c r="M77" s="156"/>
      <c r="N77" s="157"/>
      <c r="O77" s="161">
        <f>IF(ISBLANK($AZ$42),"",D50)</f>
      </c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54" t="s">
        <v>66</v>
      </c>
      <c r="AF77" s="162">
        <f>IF(ISBLANK($AZ$44),"",$AG$53)</f>
      </c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3"/>
      <c r="AW77" s="164"/>
      <c r="AX77" s="165"/>
      <c r="AY77" s="165" t="s">
        <v>67</v>
      </c>
      <c r="AZ77" s="165"/>
      <c r="BA77" s="168"/>
      <c r="BB77" s="320"/>
      <c r="BC77" s="321"/>
      <c r="BD77" s="322"/>
    </row>
    <row r="78" spans="2:56" ht="12" customHeight="1" thickBot="1">
      <c r="B78" s="153"/>
      <c r="C78" s="246"/>
      <c r="D78" s="158"/>
      <c r="E78" s="159"/>
      <c r="F78" s="159"/>
      <c r="G78" s="159"/>
      <c r="H78" s="159"/>
      <c r="I78" s="159"/>
      <c r="J78" s="159"/>
      <c r="K78" s="159"/>
      <c r="L78" s="159"/>
      <c r="M78" s="159"/>
      <c r="N78" s="160"/>
      <c r="O78" s="170" t="s">
        <v>121</v>
      </c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89"/>
      <c r="AF78" s="143" t="s">
        <v>126</v>
      </c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4"/>
      <c r="AW78" s="166"/>
      <c r="AX78" s="167"/>
      <c r="AY78" s="167"/>
      <c r="AZ78" s="167"/>
      <c r="BA78" s="169"/>
      <c r="BB78" s="320"/>
      <c r="BC78" s="321"/>
      <c r="BD78" s="322"/>
    </row>
    <row r="79" spans="15:56" ht="7.5" customHeight="1" thickBot="1"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86"/>
      <c r="AX79" s="86"/>
      <c r="AY79" s="86"/>
      <c r="AZ79" s="86"/>
      <c r="BA79" s="86"/>
      <c r="BB79" s="86"/>
      <c r="BC79" s="86"/>
      <c r="BD79" s="88"/>
    </row>
    <row r="80" spans="2:56" ht="19.5" customHeight="1" thickBot="1">
      <c r="B80" s="325" t="s">
        <v>58</v>
      </c>
      <c r="C80" s="326"/>
      <c r="D80" s="173" t="s">
        <v>61</v>
      </c>
      <c r="E80" s="174"/>
      <c r="F80" s="174"/>
      <c r="G80" s="174"/>
      <c r="H80" s="174"/>
      <c r="I80" s="174"/>
      <c r="J80" s="174"/>
      <c r="K80" s="174"/>
      <c r="L80" s="174"/>
      <c r="M80" s="174"/>
      <c r="N80" s="172"/>
      <c r="O80" s="173" t="s">
        <v>88</v>
      </c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74"/>
      <c r="AV80" s="172"/>
      <c r="AW80" s="175" t="s">
        <v>63</v>
      </c>
      <c r="AX80" s="176"/>
      <c r="AY80" s="176"/>
      <c r="AZ80" s="176"/>
      <c r="BA80" s="323"/>
      <c r="BB80" s="238" t="s">
        <v>109</v>
      </c>
      <c r="BC80" s="176"/>
      <c r="BD80" s="324"/>
    </row>
    <row r="81" spans="2:56" ht="18" customHeight="1" thickBot="1">
      <c r="B81" s="151">
        <v>25</v>
      </c>
      <c r="C81" s="319"/>
      <c r="D81" s="155">
        <f>D77+U$61*X$61+$AL$61</f>
        <v>0.5763888888888887</v>
      </c>
      <c r="E81" s="156"/>
      <c r="F81" s="156"/>
      <c r="G81" s="156"/>
      <c r="H81" s="156"/>
      <c r="I81" s="156"/>
      <c r="J81" s="156"/>
      <c r="K81" s="156"/>
      <c r="L81" s="156"/>
      <c r="M81" s="156"/>
      <c r="N81" s="157"/>
      <c r="O81" s="161">
        <f>IF(ISBLANK($AZ$42),"",D49)</f>
      </c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54" t="s">
        <v>66</v>
      </c>
      <c r="AF81" s="162">
        <f>IF(ISBLANK($AZ$44),"",$AG$53)</f>
      </c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3"/>
      <c r="AW81" s="164"/>
      <c r="AX81" s="165"/>
      <c r="AY81" s="165" t="s">
        <v>67</v>
      </c>
      <c r="AZ81" s="165"/>
      <c r="BA81" s="168"/>
      <c r="BB81" s="320"/>
      <c r="BC81" s="321"/>
      <c r="BD81" s="322"/>
    </row>
    <row r="82" spans="2:56" ht="12" customHeight="1" thickBot="1">
      <c r="B82" s="153"/>
      <c r="C82" s="246"/>
      <c r="D82" s="158"/>
      <c r="E82" s="159"/>
      <c r="F82" s="159"/>
      <c r="G82" s="159"/>
      <c r="H82" s="159"/>
      <c r="I82" s="159"/>
      <c r="J82" s="159"/>
      <c r="K82" s="159"/>
      <c r="L82" s="159"/>
      <c r="M82" s="159"/>
      <c r="N82" s="160"/>
      <c r="O82" s="170" t="s">
        <v>122</v>
      </c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89"/>
      <c r="AF82" s="143" t="s">
        <v>127</v>
      </c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4"/>
      <c r="AW82" s="166"/>
      <c r="AX82" s="167"/>
      <c r="AY82" s="167"/>
      <c r="AZ82" s="167"/>
      <c r="BA82" s="169"/>
      <c r="BB82" s="320"/>
      <c r="BC82" s="321"/>
      <c r="BD82" s="322"/>
    </row>
    <row r="85" spans="2:55" ht="33.75">
      <c r="B85" s="149" t="str">
        <f>$A$2</f>
        <v>TSV Germania Haimar-Dolgen</v>
      </c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</row>
    <row r="86" spans="2:55" ht="19.5">
      <c r="B86" s="150" t="str">
        <f>$A$3</f>
        <v>Sommerturnier der Energieversorgung Sehnde</v>
      </c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</row>
    <row r="88" spans="2:75" ht="12.75">
      <c r="B88" s="50" t="s">
        <v>91</v>
      </c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</row>
    <row r="89" ht="8.25" customHeight="1" thickBot="1"/>
    <row r="90" spans="9:48" ht="25.5" customHeight="1">
      <c r="I90" s="145" t="s">
        <v>52</v>
      </c>
      <c r="J90" s="146"/>
      <c r="K90" s="146"/>
      <c r="L90" s="67"/>
      <c r="M90" s="147" t="str">
        <f>IF(ISBLANK($AZ$81)," ",IF($AW81&gt;$AZ$81,$O$81,IF($AZ$81&gt;$AW$81,$AF$81)))</f>
        <v> </v>
      </c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8"/>
    </row>
    <row r="91" spans="9:48" ht="25.5" customHeight="1">
      <c r="I91" s="141" t="s">
        <v>53</v>
      </c>
      <c r="J91" s="142"/>
      <c r="K91" s="142"/>
      <c r="L91" s="68"/>
      <c r="M91" s="139" t="str">
        <f>IF(ISBLANK($AZ$81)," ",IF($AW81&lt;$AZ$81,$O$81,IF($AZ$81&lt;$AW$81,$AF$81)))</f>
        <v> </v>
      </c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40"/>
    </row>
    <row r="92" spans="9:48" ht="25.5" customHeight="1">
      <c r="I92" s="141" t="s">
        <v>54</v>
      </c>
      <c r="J92" s="142"/>
      <c r="K92" s="142"/>
      <c r="L92" s="68"/>
      <c r="M92" s="139" t="str">
        <f>IF(ISBLANK($AZ$77)," ",IF($AW77&gt;$AZ$77,$O$77,IF($AZ$77&gt;$AW$77,$AF$77)))</f>
        <v> </v>
      </c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40"/>
    </row>
    <row r="93" spans="9:48" ht="25.5" customHeight="1">
      <c r="I93" s="141" t="s">
        <v>55</v>
      </c>
      <c r="J93" s="142"/>
      <c r="K93" s="142"/>
      <c r="L93" s="68"/>
      <c r="M93" s="139" t="str">
        <f>IF(ISBLANK($AZ$77)," ",IF($AW77&lt;$AZ$77,$O$77,IF($AZ$77&lt;$AW$77,$AF$77)))</f>
        <v> </v>
      </c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40"/>
    </row>
    <row r="94" spans="9:48" ht="25.5" customHeight="1">
      <c r="I94" s="141" t="s">
        <v>56</v>
      </c>
      <c r="J94" s="142"/>
      <c r="K94" s="142"/>
      <c r="L94" s="68"/>
      <c r="M94" s="139" t="str">
        <f>IF(ISBLANK($AZ$73)," ",IF($AW73&gt;$AZ$73,$O$73,IF($AZ$73&gt;$AW$73,$AF$73)))</f>
        <v> </v>
      </c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40"/>
    </row>
    <row r="95" spans="9:48" ht="25.5" customHeight="1">
      <c r="I95" s="141" t="s">
        <v>92</v>
      </c>
      <c r="J95" s="142"/>
      <c r="K95" s="142"/>
      <c r="L95" s="68"/>
      <c r="M95" s="139" t="str">
        <f>IF(ISBLANK($AZ$73)," ",IF($AW73&lt;$AZ$73,$O$73,IF($AZ$73&lt;$AW$73,$AF$73)))</f>
        <v> </v>
      </c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40"/>
    </row>
    <row r="96" spans="9:48" ht="25.5" customHeight="1">
      <c r="I96" s="141" t="s">
        <v>93</v>
      </c>
      <c r="J96" s="142"/>
      <c r="K96" s="142"/>
      <c r="L96" s="68"/>
      <c r="M96" s="139" t="str">
        <f>IF(ISBLANK($AZ$69)," ",IF($AW69&gt;$AZ$69,$O$69,IF($AZ$69&gt;$AW$69,$AF$69)))</f>
        <v> </v>
      </c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40"/>
    </row>
    <row r="97" spans="9:48" ht="25.5" customHeight="1">
      <c r="I97" s="141" t="s">
        <v>94</v>
      </c>
      <c r="J97" s="142"/>
      <c r="K97" s="142"/>
      <c r="L97" s="68"/>
      <c r="M97" s="139" t="str">
        <f>IF(ISBLANK($AZ$69)," ",IF($AW69&lt;$AZ$69,$O$69,IF($AZ$69&lt;$AW$69,$AF$69)))</f>
        <v> </v>
      </c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40"/>
    </row>
    <row r="98" spans="9:48" ht="25.5" customHeight="1">
      <c r="I98" s="141" t="s">
        <v>95</v>
      </c>
      <c r="J98" s="142"/>
      <c r="K98" s="142"/>
      <c r="L98" s="68"/>
      <c r="M98" s="139" t="str">
        <f>IF(ISBLANK($AZ$65)," ",IF($AW65&gt;$AZ$65,$O$65,IF($AZ$65&gt;$AW$65,$AF$65)))</f>
        <v> </v>
      </c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40"/>
    </row>
    <row r="99" spans="9:48" ht="25.5" customHeight="1" thickBot="1">
      <c r="I99" s="135" t="s">
        <v>96</v>
      </c>
      <c r="J99" s="136"/>
      <c r="K99" s="136"/>
      <c r="L99" s="69"/>
      <c r="M99" s="137" t="str">
        <f>IF(ISBLANK($AZ$65)," ",IF($AW65&lt;$AZ$65,$O$65,IF($AZ$65&lt;$AW$65,$AF$65)))</f>
        <v> </v>
      </c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8"/>
    </row>
  </sheetData>
  <sheetProtection password="CCDC" sheet="1"/>
  <mergeCells count="393">
    <mergeCell ref="BB33:BD33"/>
    <mergeCell ref="BB34:BD34"/>
    <mergeCell ref="I99:K99"/>
    <mergeCell ref="M99:AV99"/>
    <mergeCell ref="I96:K96"/>
    <mergeCell ref="M96:AV96"/>
    <mergeCell ref="I97:K97"/>
    <mergeCell ref="M97:AV97"/>
    <mergeCell ref="BB27:BD27"/>
    <mergeCell ref="BB28:BD28"/>
    <mergeCell ref="BB29:BD29"/>
    <mergeCell ref="BB30:BD30"/>
    <mergeCell ref="BI13:BO14"/>
    <mergeCell ref="BQ13:BW14"/>
    <mergeCell ref="BF24:BH24"/>
    <mergeCell ref="BB24:BD24"/>
    <mergeCell ref="BB25:BD25"/>
    <mergeCell ref="BB26:BD26"/>
    <mergeCell ref="BB31:BD31"/>
    <mergeCell ref="BB44:BD44"/>
    <mergeCell ref="BB43:BD43"/>
    <mergeCell ref="BB32:BD32"/>
    <mergeCell ref="BB41:BD41"/>
    <mergeCell ref="BB39:BD39"/>
    <mergeCell ref="BB38:BD38"/>
    <mergeCell ref="BB37:BD37"/>
    <mergeCell ref="BB36:BD36"/>
    <mergeCell ref="BB35:BD35"/>
    <mergeCell ref="I98:K98"/>
    <mergeCell ref="M98:AV98"/>
    <mergeCell ref="I94:K94"/>
    <mergeCell ref="M94:AV94"/>
    <mergeCell ref="I95:K95"/>
    <mergeCell ref="M95:AV95"/>
    <mergeCell ref="I93:K93"/>
    <mergeCell ref="AZ81:BA82"/>
    <mergeCell ref="O82:AD82"/>
    <mergeCell ref="B85:BC85"/>
    <mergeCell ref="B86:BC86"/>
    <mergeCell ref="B81:C82"/>
    <mergeCell ref="M93:AV93"/>
    <mergeCell ref="AY81:AY82"/>
    <mergeCell ref="I90:K90"/>
    <mergeCell ref="M90:AV90"/>
    <mergeCell ref="AW80:BA80"/>
    <mergeCell ref="BB80:BD80"/>
    <mergeCell ref="I91:K91"/>
    <mergeCell ref="M91:AV91"/>
    <mergeCell ref="I92:K92"/>
    <mergeCell ref="M92:AV92"/>
    <mergeCell ref="B77:C78"/>
    <mergeCell ref="D77:N78"/>
    <mergeCell ref="O77:AD77"/>
    <mergeCell ref="AF77:AV77"/>
    <mergeCell ref="BB81:BD82"/>
    <mergeCell ref="AW81:AX82"/>
    <mergeCell ref="AZ77:BA78"/>
    <mergeCell ref="AF78:AV78"/>
    <mergeCell ref="AY77:AY78"/>
    <mergeCell ref="AW77:AX78"/>
    <mergeCell ref="B80:C80"/>
    <mergeCell ref="D80:N80"/>
    <mergeCell ref="O80:AV80"/>
    <mergeCell ref="D81:N82"/>
    <mergeCell ref="O81:AD81"/>
    <mergeCell ref="AF81:AV81"/>
    <mergeCell ref="AF82:AV82"/>
    <mergeCell ref="AW76:BA76"/>
    <mergeCell ref="B73:C74"/>
    <mergeCell ref="D73:N74"/>
    <mergeCell ref="O73:AD73"/>
    <mergeCell ref="O74:AD74"/>
    <mergeCell ref="AF74:AV74"/>
    <mergeCell ref="B76:C76"/>
    <mergeCell ref="D76:N76"/>
    <mergeCell ref="O76:AV76"/>
    <mergeCell ref="AZ73:BA74"/>
    <mergeCell ref="AZ69:BA70"/>
    <mergeCell ref="AF69:AV69"/>
    <mergeCell ref="O70:AD70"/>
    <mergeCell ref="AF70:AV70"/>
    <mergeCell ref="AW69:AX70"/>
    <mergeCell ref="AY69:AY70"/>
    <mergeCell ref="AE52:AF52"/>
    <mergeCell ref="AG52:AR52"/>
    <mergeCell ref="BB40:BD40"/>
    <mergeCell ref="B56:BC56"/>
    <mergeCell ref="BB42:BD42"/>
    <mergeCell ref="AY53:AZ53"/>
    <mergeCell ref="BA53:BC53"/>
    <mergeCell ref="AE53:AF53"/>
    <mergeCell ref="AG53:AR53"/>
    <mergeCell ref="B53:C53"/>
    <mergeCell ref="BB73:BD74"/>
    <mergeCell ref="B68:C68"/>
    <mergeCell ref="D68:N68"/>
    <mergeCell ref="AW68:BA68"/>
    <mergeCell ref="B72:C72"/>
    <mergeCell ref="D72:N72"/>
    <mergeCell ref="O72:AV72"/>
    <mergeCell ref="AW72:BA72"/>
    <mergeCell ref="B69:C70"/>
    <mergeCell ref="D69:N70"/>
    <mergeCell ref="S53:T53"/>
    <mergeCell ref="X61:AB61"/>
    <mergeCell ref="BB68:BD68"/>
    <mergeCell ref="BB72:BD72"/>
    <mergeCell ref="AZ65:BA66"/>
    <mergeCell ref="O66:AD66"/>
    <mergeCell ref="AF66:AV66"/>
    <mergeCell ref="AW65:AX66"/>
    <mergeCell ref="AY65:AY66"/>
    <mergeCell ref="O69:AD69"/>
    <mergeCell ref="AL61:AP61"/>
    <mergeCell ref="AS53:AU53"/>
    <mergeCell ref="B65:C66"/>
    <mergeCell ref="D65:N66"/>
    <mergeCell ref="O65:AD65"/>
    <mergeCell ref="AF65:AV65"/>
    <mergeCell ref="V53:W53"/>
    <mergeCell ref="X53:Z53"/>
    <mergeCell ref="D53:O53"/>
    <mergeCell ref="P53:R53"/>
    <mergeCell ref="BB64:BD64"/>
    <mergeCell ref="O68:AV68"/>
    <mergeCell ref="BB76:BD76"/>
    <mergeCell ref="BB77:BD78"/>
    <mergeCell ref="AW64:BA64"/>
    <mergeCell ref="BB69:BD70"/>
    <mergeCell ref="AW73:AX74"/>
    <mergeCell ref="AY73:AY74"/>
    <mergeCell ref="AF73:AV73"/>
    <mergeCell ref="O78:AD78"/>
    <mergeCell ref="V51:W51"/>
    <mergeCell ref="X51:Z51"/>
    <mergeCell ref="BB65:BD66"/>
    <mergeCell ref="B64:C64"/>
    <mergeCell ref="D64:N64"/>
    <mergeCell ref="O64:AV64"/>
    <mergeCell ref="AV53:AW53"/>
    <mergeCell ref="B57:BC57"/>
    <mergeCell ref="H61:L61"/>
    <mergeCell ref="U61:V61"/>
    <mergeCell ref="V52:W52"/>
    <mergeCell ref="X52:Z52"/>
    <mergeCell ref="B51:C51"/>
    <mergeCell ref="D51:O51"/>
    <mergeCell ref="P51:R51"/>
    <mergeCell ref="S51:T51"/>
    <mergeCell ref="B52:C52"/>
    <mergeCell ref="D52:O52"/>
    <mergeCell ref="P52:R52"/>
    <mergeCell ref="S52:T52"/>
    <mergeCell ref="AY52:AZ52"/>
    <mergeCell ref="BA52:BC52"/>
    <mergeCell ref="AS52:AU52"/>
    <mergeCell ref="AV52:AW52"/>
    <mergeCell ref="AE51:AF51"/>
    <mergeCell ref="AG51:AR51"/>
    <mergeCell ref="AY51:AZ51"/>
    <mergeCell ref="BA51:BC51"/>
    <mergeCell ref="AS51:AU51"/>
    <mergeCell ref="AV51:AW51"/>
    <mergeCell ref="B49:C49"/>
    <mergeCell ref="D49:O49"/>
    <mergeCell ref="P49:R49"/>
    <mergeCell ref="S49:T49"/>
    <mergeCell ref="B50:C50"/>
    <mergeCell ref="D50:O50"/>
    <mergeCell ref="P50:R50"/>
    <mergeCell ref="S50:T50"/>
    <mergeCell ref="BA50:BC50"/>
    <mergeCell ref="AS50:AU50"/>
    <mergeCell ref="AV50:AW50"/>
    <mergeCell ref="AY49:AZ49"/>
    <mergeCell ref="BA49:BC49"/>
    <mergeCell ref="AS49:AU49"/>
    <mergeCell ref="AV49:AW49"/>
    <mergeCell ref="V49:W49"/>
    <mergeCell ref="X49:Z49"/>
    <mergeCell ref="AE48:AR48"/>
    <mergeCell ref="AY50:AZ50"/>
    <mergeCell ref="AS48:AU48"/>
    <mergeCell ref="V50:W50"/>
    <mergeCell ref="X50:Z50"/>
    <mergeCell ref="AE50:AF50"/>
    <mergeCell ref="AG50:AR50"/>
    <mergeCell ref="AE49:AF49"/>
    <mergeCell ref="AW44:AX44"/>
    <mergeCell ref="D42:F42"/>
    <mergeCell ref="G42:I42"/>
    <mergeCell ref="J42:N42"/>
    <mergeCell ref="B48:O48"/>
    <mergeCell ref="P48:R48"/>
    <mergeCell ref="S48:W48"/>
    <mergeCell ref="X48:Z48"/>
    <mergeCell ref="BA48:BC48"/>
    <mergeCell ref="B43:C43"/>
    <mergeCell ref="D43:F43"/>
    <mergeCell ref="G43:I43"/>
    <mergeCell ref="J43:N43"/>
    <mergeCell ref="O44:AD44"/>
    <mergeCell ref="AZ44:BA44"/>
    <mergeCell ref="AF44:AV44"/>
    <mergeCell ref="AZ43:BA43"/>
    <mergeCell ref="B44:C44"/>
    <mergeCell ref="B41:C41"/>
    <mergeCell ref="D41:F41"/>
    <mergeCell ref="G41:I41"/>
    <mergeCell ref="J41:N41"/>
    <mergeCell ref="AG49:AR49"/>
    <mergeCell ref="AV48:AZ48"/>
    <mergeCell ref="B42:C42"/>
    <mergeCell ref="D44:F44"/>
    <mergeCell ref="G44:I44"/>
    <mergeCell ref="J44:N44"/>
    <mergeCell ref="AZ39:BA39"/>
    <mergeCell ref="AW40:AX40"/>
    <mergeCell ref="AZ40:BA40"/>
    <mergeCell ref="AF41:AV41"/>
    <mergeCell ref="O42:AD42"/>
    <mergeCell ref="O43:AD43"/>
    <mergeCell ref="AW43:AX43"/>
    <mergeCell ref="AF42:AV42"/>
    <mergeCell ref="AW41:AX41"/>
    <mergeCell ref="AZ41:BA41"/>
    <mergeCell ref="AW42:AX42"/>
    <mergeCell ref="AZ42:BA42"/>
    <mergeCell ref="O41:AD41"/>
    <mergeCell ref="AF43:AV43"/>
    <mergeCell ref="G40:I40"/>
    <mergeCell ref="J40:N40"/>
    <mergeCell ref="O40:AD40"/>
    <mergeCell ref="AF40:AV40"/>
    <mergeCell ref="B38:C38"/>
    <mergeCell ref="D38:F38"/>
    <mergeCell ref="B40:C40"/>
    <mergeCell ref="D40:F40"/>
    <mergeCell ref="B39:C39"/>
    <mergeCell ref="D39:F39"/>
    <mergeCell ref="G39:I39"/>
    <mergeCell ref="J39:N39"/>
    <mergeCell ref="O39:AD39"/>
    <mergeCell ref="AF39:AV39"/>
    <mergeCell ref="AW39:AX39"/>
    <mergeCell ref="O38:AD38"/>
    <mergeCell ref="AF38:AV38"/>
    <mergeCell ref="AW38:AX38"/>
    <mergeCell ref="AZ38:BA38"/>
    <mergeCell ref="AW37:AX37"/>
    <mergeCell ref="AZ37:BA37"/>
    <mergeCell ref="G37:I37"/>
    <mergeCell ref="J37:N37"/>
    <mergeCell ref="O37:AD37"/>
    <mergeCell ref="AF37:AV37"/>
    <mergeCell ref="G38:I38"/>
    <mergeCell ref="J38:N38"/>
    <mergeCell ref="B35:C35"/>
    <mergeCell ref="D35:F35"/>
    <mergeCell ref="B37:C37"/>
    <mergeCell ref="D37:F37"/>
    <mergeCell ref="B34:C34"/>
    <mergeCell ref="D34:F34"/>
    <mergeCell ref="B36:C36"/>
    <mergeCell ref="D36:F36"/>
    <mergeCell ref="AZ36:BA36"/>
    <mergeCell ref="AW34:AX34"/>
    <mergeCell ref="AZ34:BA34"/>
    <mergeCell ref="O35:AD35"/>
    <mergeCell ref="AF35:AV35"/>
    <mergeCell ref="AW35:AX35"/>
    <mergeCell ref="AZ35:BA35"/>
    <mergeCell ref="O36:AD36"/>
    <mergeCell ref="AF36:AV36"/>
    <mergeCell ref="AW36:AX36"/>
    <mergeCell ref="O34:AD34"/>
    <mergeCell ref="AF34:AV34"/>
    <mergeCell ref="G36:I36"/>
    <mergeCell ref="J36:N36"/>
    <mergeCell ref="G35:I35"/>
    <mergeCell ref="J35:N35"/>
    <mergeCell ref="O33:AD33"/>
    <mergeCell ref="AF33:AV33"/>
    <mergeCell ref="G34:I34"/>
    <mergeCell ref="J34:N34"/>
    <mergeCell ref="B33:C33"/>
    <mergeCell ref="D33:F33"/>
    <mergeCell ref="G33:I33"/>
    <mergeCell ref="J33:N33"/>
    <mergeCell ref="AW33:AX33"/>
    <mergeCell ref="AZ33:BA33"/>
    <mergeCell ref="AZ31:BA31"/>
    <mergeCell ref="B32:C32"/>
    <mergeCell ref="D32:F32"/>
    <mergeCell ref="G32:I32"/>
    <mergeCell ref="J32:N32"/>
    <mergeCell ref="O32:AD32"/>
    <mergeCell ref="AF32:AV32"/>
    <mergeCell ref="AW32:AX32"/>
    <mergeCell ref="AF30:AV30"/>
    <mergeCell ref="G30:I30"/>
    <mergeCell ref="J30:N30"/>
    <mergeCell ref="B30:C30"/>
    <mergeCell ref="D30:F30"/>
    <mergeCell ref="B31:C31"/>
    <mergeCell ref="D31:F31"/>
    <mergeCell ref="G31:I31"/>
    <mergeCell ref="J31:N31"/>
    <mergeCell ref="AZ29:BA29"/>
    <mergeCell ref="O29:AD29"/>
    <mergeCell ref="AF29:AV29"/>
    <mergeCell ref="AZ32:BA32"/>
    <mergeCell ref="AW30:AX30"/>
    <mergeCell ref="AZ30:BA30"/>
    <mergeCell ref="O31:AD31"/>
    <mergeCell ref="AF31:AV31"/>
    <mergeCell ref="AW31:AX31"/>
    <mergeCell ref="O30:AD30"/>
    <mergeCell ref="AF28:AV28"/>
    <mergeCell ref="AW28:AX28"/>
    <mergeCell ref="B29:C29"/>
    <mergeCell ref="D29:F29"/>
    <mergeCell ref="G29:I29"/>
    <mergeCell ref="J29:N29"/>
    <mergeCell ref="AW29:AX29"/>
    <mergeCell ref="B28:C28"/>
    <mergeCell ref="D28:F28"/>
    <mergeCell ref="G28:I28"/>
    <mergeCell ref="G26:I26"/>
    <mergeCell ref="J26:N26"/>
    <mergeCell ref="B26:C26"/>
    <mergeCell ref="D26:F26"/>
    <mergeCell ref="J28:N28"/>
    <mergeCell ref="B27:C27"/>
    <mergeCell ref="D27:F27"/>
    <mergeCell ref="G27:I27"/>
    <mergeCell ref="J27:N27"/>
    <mergeCell ref="AZ28:BA28"/>
    <mergeCell ref="AW26:AX26"/>
    <mergeCell ref="AZ26:BA26"/>
    <mergeCell ref="O27:AD27"/>
    <mergeCell ref="AF27:AV27"/>
    <mergeCell ref="AW27:AX27"/>
    <mergeCell ref="O26:AD26"/>
    <mergeCell ref="AF26:AV26"/>
    <mergeCell ref="AZ27:BA27"/>
    <mergeCell ref="O28:AD28"/>
    <mergeCell ref="B25:C25"/>
    <mergeCell ref="D25:F25"/>
    <mergeCell ref="G25:I25"/>
    <mergeCell ref="J25:N25"/>
    <mergeCell ref="AW25:AX25"/>
    <mergeCell ref="AZ25:BA25"/>
    <mergeCell ref="O25:AD25"/>
    <mergeCell ref="AF25:AV25"/>
    <mergeCell ref="B20:C20"/>
    <mergeCell ref="D20:Z20"/>
    <mergeCell ref="AE20:AF20"/>
    <mergeCell ref="AG20:BC20"/>
    <mergeCell ref="B24:C24"/>
    <mergeCell ref="D24:F24"/>
    <mergeCell ref="G24:I24"/>
    <mergeCell ref="J24:N24"/>
    <mergeCell ref="O24:AV24"/>
    <mergeCell ref="AW24:BA24"/>
    <mergeCell ref="B18:C18"/>
    <mergeCell ref="D18:Z18"/>
    <mergeCell ref="AE18:AF18"/>
    <mergeCell ref="AG18:BC18"/>
    <mergeCell ref="B19:C19"/>
    <mergeCell ref="D19:Z19"/>
    <mergeCell ref="AE19:AF19"/>
    <mergeCell ref="AG19:BC19"/>
    <mergeCell ref="X10:AB10"/>
    <mergeCell ref="AL10:AP10"/>
    <mergeCell ref="B17:C17"/>
    <mergeCell ref="D17:Z17"/>
    <mergeCell ref="AE17:AF17"/>
    <mergeCell ref="AG17:BC17"/>
    <mergeCell ref="B16:C16"/>
    <mergeCell ref="D16:Z16"/>
    <mergeCell ref="AE16:AF16"/>
    <mergeCell ref="AG16:BC16"/>
    <mergeCell ref="B15:Z15"/>
    <mergeCell ref="AE15:BC15"/>
    <mergeCell ref="A2:AP2"/>
    <mergeCell ref="A3:AP3"/>
    <mergeCell ref="A4:AP4"/>
    <mergeCell ref="M6:T6"/>
    <mergeCell ref="Y6:AF6"/>
    <mergeCell ref="B8:AM8"/>
    <mergeCell ref="H10:L10"/>
    <mergeCell ref="U10:V10"/>
  </mergeCells>
  <printOptions/>
  <pageMargins left="0.2362204724409449" right="0.2362204724409449" top="0.3937007874015748" bottom="0.3937007874015748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N99"/>
  <sheetViews>
    <sheetView zoomScalePageLayoutView="0" workbookViewId="0" topLeftCell="A1">
      <selection activeCell="BJ73" sqref="BJ73"/>
    </sheetView>
  </sheetViews>
  <sheetFormatPr defaultColWidth="1.7109375" defaultRowHeight="12.75"/>
  <cols>
    <col min="1" max="55" width="1.7109375" style="0" customWidth="1"/>
    <col min="56" max="56" width="5.7109375" style="70" customWidth="1"/>
    <col min="57" max="57" width="1.7109375" style="32" customWidth="1"/>
    <col min="58" max="60" width="1.7109375" style="92" customWidth="1"/>
    <col min="61" max="61" width="10.7109375" style="92" customWidth="1"/>
    <col min="62" max="62" width="20.7109375" style="92" customWidth="1"/>
    <col min="63" max="67" width="10.7109375" style="92" customWidth="1"/>
    <col min="68" max="68" width="1.7109375" style="92" customWidth="1"/>
    <col min="69" max="69" width="10.7109375" style="112" customWidth="1"/>
    <col min="70" max="70" width="20.7109375" style="112" customWidth="1"/>
    <col min="71" max="75" width="10.7109375" style="112" customWidth="1"/>
    <col min="76" max="82" width="1.7109375" style="72" customWidth="1"/>
    <col min="83" max="85" width="1.7109375" style="70" customWidth="1"/>
    <col min="86" max="117" width="1.7109375" style="32" customWidth="1"/>
    <col min="118" max="118" width="1.7109375" style="90" customWidth="1"/>
  </cols>
  <sheetData>
    <row r="1" ht="7.5" customHeight="1"/>
    <row r="2" spans="1:55" ht="30">
      <c r="A2" s="293" t="s">
        <v>38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0"/>
    </row>
    <row r="3" spans="1:117" s="37" customFormat="1" ht="27">
      <c r="A3" s="295" t="s">
        <v>97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34"/>
      <c r="AR3" s="35"/>
      <c r="AS3" s="35"/>
      <c r="AT3" s="35" t="s">
        <v>39</v>
      </c>
      <c r="AU3" s="35"/>
      <c r="AV3" s="35"/>
      <c r="AW3" s="35"/>
      <c r="AX3" s="35"/>
      <c r="AY3" s="35"/>
      <c r="AZ3" s="35"/>
      <c r="BA3" s="35"/>
      <c r="BB3" s="35"/>
      <c r="BC3" s="36"/>
      <c r="BD3" s="73"/>
      <c r="BE3" s="38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113"/>
      <c r="BR3" s="113"/>
      <c r="BS3" s="113"/>
      <c r="BT3" s="113"/>
      <c r="BU3" s="113"/>
      <c r="BV3" s="113"/>
      <c r="BW3" s="113"/>
      <c r="BX3" s="74"/>
      <c r="BY3" s="74"/>
      <c r="BZ3" s="74"/>
      <c r="CA3" s="74"/>
      <c r="CB3" s="74"/>
      <c r="CC3" s="74"/>
      <c r="CD3" s="74"/>
      <c r="CE3" s="73"/>
      <c r="CF3" s="73"/>
      <c r="CG3" s="73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</row>
    <row r="4" spans="1:117" s="42" customFormat="1" ht="15">
      <c r="A4" s="297" t="s">
        <v>135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39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1"/>
      <c r="BD4" s="75"/>
      <c r="BE4" s="43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114"/>
      <c r="BR4" s="114"/>
      <c r="BS4" s="114"/>
      <c r="BT4" s="114"/>
      <c r="BU4" s="114"/>
      <c r="BV4" s="114"/>
      <c r="BW4" s="114"/>
      <c r="BX4" s="76"/>
      <c r="BY4" s="76"/>
      <c r="BZ4" s="76"/>
      <c r="CA4" s="76"/>
      <c r="CB4" s="76"/>
      <c r="CC4" s="76"/>
      <c r="CD4" s="76"/>
      <c r="CE4" s="75"/>
      <c r="CF4" s="75"/>
      <c r="CG4" s="75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</row>
    <row r="5" spans="43:117" s="42" customFormat="1" ht="6" customHeight="1">
      <c r="AQ5" s="39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1"/>
      <c r="BD5" s="75"/>
      <c r="BE5" s="43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114"/>
      <c r="BR5" s="114"/>
      <c r="BS5" s="114"/>
      <c r="BT5" s="114"/>
      <c r="BU5" s="114"/>
      <c r="BV5" s="114"/>
      <c r="BW5" s="114"/>
      <c r="BX5" s="76"/>
      <c r="BY5" s="76"/>
      <c r="BZ5" s="76"/>
      <c r="CA5" s="76"/>
      <c r="CB5" s="76"/>
      <c r="CC5" s="76"/>
      <c r="CD5" s="76"/>
      <c r="CE5" s="75"/>
      <c r="CF5" s="75"/>
      <c r="CG5" s="75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</row>
    <row r="6" spans="12:117" s="42" customFormat="1" ht="15">
      <c r="L6" s="44" t="s">
        <v>40</v>
      </c>
      <c r="M6" s="299" t="s">
        <v>115</v>
      </c>
      <c r="N6" s="299"/>
      <c r="O6" s="299"/>
      <c r="P6" s="299"/>
      <c r="Q6" s="299"/>
      <c r="R6" s="299"/>
      <c r="S6" s="299"/>
      <c r="T6" s="299"/>
      <c r="U6" s="42" t="s">
        <v>41</v>
      </c>
      <c r="Y6" s="300">
        <v>41083</v>
      </c>
      <c r="Z6" s="300"/>
      <c r="AA6" s="300"/>
      <c r="AB6" s="300"/>
      <c r="AC6" s="300"/>
      <c r="AD6" s="300"/>
      <c r="AE6" s="300"/>
      <c r="AF6" s="300"/>
      <c r="AQ6" s="39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1"/>
      <c r="BD6" s="75"/>
      <c r="BE6" s="43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114"/>
      <c r="BR6" s="114"/>
      <c r="BS6" s="114"/>
      <c r="BT6" s="114"/>
      <c r="BU6" s="114"/>
      <c r="BV6" s="114"/>
      <c r="BW6" s="114"/>
      <c r="BX6" s="76"/>
      <c r="BY6" s="76"/>
      <c r="BZ6" s="76"/>
      <c r="CA6" s="76"/>
      <c r="CB6" s="76"/>
      <c r="CC6" s="76"/>
      <c r="CD6" s="76"/>
      <c r="CE6" s="75"/>
      <c r="CF6" s="75"/>
      <c r="CG6" s="75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</row>
    <row r="7" spans="43:117" s="42" customFormat="1" ht="6" customHeight="1">
      <c r="AQ7" s="39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1"/>
      <c r="BD7" s="75"/>
      <c r="BE7" s="43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114"/>
      <c r="BR7" s="114"/>
      <c r="BS7" s="114"/>
      <c r="BT7" s="114"/>
      <c r="BU7" s="114"/>
      <c r="BV7" s="114"/>
      <c r="BW7" s="114"/>
      <c r="BX7" s="76"/>
      <c r="BY7" s="76"/>
      <c r="BZ7" s="76"/>
      <c r="CA7" s="76"/>
      <c r="CB7" s="76"/>
      <c r="CC7" s="76"/>
      <c r="CD7" s="76"/>
      <c r="CE7" s="75"/>
      <c r="CF7" s="75"/>
      <c r="CG7" s="75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</row>
    <row r="8" spans="2:117" s="42" customFormat="1" ht="15">
      <c r="B8" s="301" t="s">
        <v>108</v>
      </c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Q8" s="45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7"/>
      <c r="BD8" s="75"/>
      <c r="BE8" s="43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114"/>
      <c r="BR8" s="114"/>
      <c r="BS8" s="114"/>
      <c r="BT8" s="114"/>
      <c r="BU8" s="114"/>
      <c r="BV8" s="114"/>
      <c r="BW8" s="114"/>
      <c r="BX8" s="76"/>
      <c r="BY8" s="76"/>
      <c r="BZ8" s="76"/>
      <c r="CA8" s="76"/>
      <c r="CB8" s="76"/>
      <c r="CC8" s="76"/>
      <c r="CD8" s="76"/>
      <c r="CE8" s="75"/>
      <c r="CF8" s="75"/>
      <c r="CG8" s="75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</row>
    <row r="9" spans="56:117" s="42" customFormat="1" ht="6" customHeight="1">
      <c r="BD9" s="75"/>
      <c r="BE9" s="43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114"/>
      <c r="BR9" s="114"/>
      <c r="BS9" s="114"/>
      <c r="BT9" s="114"/>
      <c r="BU9" s="114"/>
      <c r="BV9" s="114"/>
      <c r="BW9" s="114"/>
      <c r="BX9" s="76"/>
      <c r="BY9" s="76"/>
      <c r="BZ9" s="76"/>
      <c r="CA9" s="76"/>
      <c r="CB9" s="76"/>
      <c r="CC9" s="76"/>
      <c r="CD9" s="76"/>
      <c r="CE9" s="75"/>
      <c r="CF9" s="75"/>
      <c r="CG9" s="75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</row>
    <row r="10" spans="7:117" s="42" customFormat="1" ht="15">
      <c r="G10" s="28" t="s">
        <v>42</v>
      </c>
      <c r="H10" s="240">
        <v>0.5833333333333334</v>
      </c>
      <c r="I10" s="240"/>
      <c r="J10" s="240"/>
      <c r="K10" s="240"/>
      <c r="L10" s="240"/>
      <c r="M10" s="90" t="s">
        <v>43</v>
      </c>
      <c r="T10" s="28" t="s">
        <v>44</v>
      </c>
      <c r="U10" s="329">
        <v>1</v>
      </c>
      <c r="V10" s="329" t="s">
        <v>45</v>
      </c>
      <c r="W10" s="49" t="s">
        <v>46</v>
      </c>
      <c r="X10" s="243">
        <v>0.009027777777777779</v>
      </c>
      <c r="Y10" s="243"/>
      <c r="Z10" s="243"/>
      <c r="AA10" s="243"/>
      <c r="AB10" s="243"/>
      <c r="AC10" s="90" t="s">
        <v>47</v>
      </c>
      <c r="AK10" s="28" t="s">
        <v>48</v>
      </c>
      <c r="AL10" s="243">
        <v>0.001388888888888889</v>
      </c>
      <c r="AM10" s="243"/>
      <c r="AN10" s="243"/>
      <c r="AO10" s="243"/>
      <c r="AP10" s="243"/>
      <c r="AQ10" s="90" t="s">
        <v>47</v>
      </c>
      <c r="BD10" s="75"/>
      <c r="BE10" s="43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114"/>
      <c r="BR10" s="114"/>
      <c r="BS10" s="114"/>
      <c r="BT10" s="114"/>
      <c r="BU10" s="114"/>
      <c r="BV10" s="114"/>
      <c r="BW10" s="114"/>
      <c r="BX10" s="76"/>
      <c r="BY10" s="76"/>
      <c r="BZ10" s="76"/>
      <c r="CA10" s="76"/>
      <c r="CB10" s="76"/>
      <c r="CC10" s="76"/>
      <c r="CD10" s="76"/>
      <c r="CE10" s="75"/>
      <c r="CF10" s="75"/>
      <c r="CG10" s="75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</row>
    <row r="11" ht="9" customHeight="1"/>
    <row r="12" ht="6" customHeight="1"/>
    <row r="13" spans="2:75" ht="15">
      <c r="B13" s="50" t="s">
        <v>49</v>
      </c>
      <c r="BI13" s="291" t="s">
        <v>99</v>
      </c>
      <c r="BJ13" s="314"/>
      <c r="BK13" s="314"/>
      <c r="BL13" s="314"/>
      <c r="BM13" s="314"/>
      <c r="BN13" s="314"/>
      <c r="BO13" s="314"/>
      <c r="BP13" s="97"/>
      <c r="BQ13" s="315" t="s">
        <v>100</v>
      </c>
      <c r="BR13" s="316"/>
      <c r="BS13" s="316"/>
      <c r="BT13" s="316"/>
      <c r="BU13" s="316"/>
      <c r="BV13" s="316"/>
      <c r="BW13" s="316"/>
    </row>
    <row r="14" spans="61:75" ht="6" customHeight="1" thickBot="1">
      <c r="BI14" s="314"/>
      <c r="BJ14" s="314"/>
      <c r="BK14" s="314"/>
      <c r="BL14" s="314"/>
      <c r="BM14" s="314"/>
      <c r="BN14" s="314"/>
      <c r="BO14" s="314"/>
      <c r="BP14" s="97"/>
      <c r="BQ14" s="316"/>
      <c r="BR14" s="316"/>
      <c r="BS14" s="316"/>
      <c r="BT14" s="316"/>
      <c r="BU14" s="316"/>
      <c r="BV14" s="316"/>
      <c r="BW14" s="316"/>
    </row>
    <row r="15" spans="2:75" ht="15.75" thickBot="1">
      <c r="B15" s="286" t="s">
        <v>99</v>
      </c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8"/>
      <c r="AE15" s="286" t="s">
        <v>100</v>
      </c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8"/>
      <c r="BI15" s="98" t="s">
        <v>102</v>
      </c>
      <c r="BJ15" s="98" t="s">
        <v>103</v>
      </c>
      <c r="BK15" s="98" t="s">
        <v>64</v>
      </c>
      <c r="BL15" s="98" t="s">
        <v>104</v>
      </c>
      <c r="BM15" s="98" t="s">
        <v>105</v>
      </c>
      <c r="BN15" s="98" t="s">
        <v>106</v>
      </c>
      <c r="BO15" s="98" t="s">
        <v>107</v>
      </c>
      <c r="BP15" s="98"/>
      <c r="BQ15" s="115" t="s">
        <v>102</v>
      </c>
      <c r="BR15" s="115" t="s">
        <v>103</v>
      </c>
      <c r="BS15" s="115" t="s">
        <v>64</v>
      </c>
      <c r="BT15" s="115" t="s">
        <v>104</v>
      </c>
      <c r="BU15" s="115" t="s">
        <v>105</v>
      </c>
      <c r="BV15" s="115" t="s">
        <v>106</v>
      </c>
      <c r="BW15" s="115" t="s">
        <v>107</v>
      </c>
    </row>
    <row r="16" spans="2:75" ht="15">
      <c r="B16" s="278" t="s">
        <v>52</v>
      </c>
      <c r="C16" s="279"/>
      <c r="D16" s="280" t="e">
        <f>#REF!</f>
        <v>#REF!</v>
      </c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1"/>
      <c r="AE16" s="278" t="s">
        <v>52</v>
      </c>
      <c r="AF16" s="279"/>
      <c r="AG16" s="280" t="e">
        <f>#REF!</f>
        <v>#REF!</v>
      </c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1"/>
      <c r="BI16" s="99">
        <f>RANK(BK16,$BK$16:$BK$20,0)-(BN16/100)+ABS(BL16/1000)+BO16</f>
        <v>1.00001</v>
      </c>
      <c r="BJ16" s="92" t="e">
        <f>D16</f>
        <v>#REF!</v>
      </c>
      <c r="BK16" s="99">
        <f>SUM(SUMIF($O$25:$O$44,D16,$BF$25:$BF$44),SUMIF($AF$25:$AF44,D16,$BH$25:$BH$44))</f>
        <v>0</v>
      </c>
      <c r="BL16" s="99">
        <f>SUM(SUMIF($O$25:$O$44,D16,$AW$25:$AW$44),SUMIF($AF$25:$AF$44,D16,$AZ$25:$AZ$44))</f>
        <v>0</v>
      </c>
      <c r="BM16" s="99">
        <f>SUM(SUMIF($O$25:$O$44,D16,$AZ$25:$AZ$44),SUMIF($AF$25:$AF$44,D16,$AW$25:$AW$44))</f>
        <v>0</v>
      </c>
      <c r="BN16" s="99">
        <f>BL16-BM16</f>
        <v>0</v>
      </c>
      <c r="BO16" s="99">
        <v>1E-05</v>
      </c>
      <c r="BP16" s="99"/>
      <c r="BQ16" s="116">
        <f>RANK(BS16,$BS$16:$BS$20,0)-(BV16/100)+ABS(BT16/1000)+BW16</f>
        <v>1.00001</v>
      </c>
      <c r="BR16" s="112" t="e">
        <f>AG16</f>
        <v>#REF!</v>
      </c>
      <c r="BS16" s="116">
        <f>SUM(SUMIF($O$25:$O$44,AG16,$BF$25:$BF$44),SUMIF($AF$25:$AF44,AG16,$BH$25:$BH$44))</f>
        <v>0</v>
      </c>
      <c r="BT16" s="116">
        <f>SUM(SUMIF($O$25:$O$44,AG16,$AW$25:$AW$44),SUMIF($AF$25:$AF$44,AG16,$AZ$25:$AZ$44))</f>
        <v>0</v>
      </c>
      <c r="BU16" s="116">
        <f>SUM(SUMIF($O$25:$O$44,AG16,$AZ$25:$AZ$44),SUMIF($AF$25:$AF$44,AG16,$AW$25:$AW$44))</f>
        <v>0</v>
      </c>
      <c r="BV16" s="116">
        <f>BT16-BU16</f>
        <v>0</v>
      </c>
      <c r="BW16" s="116">
        <v>1E-05</v>
      </c>
    </row>
    <row r="17" spans="2:75" ht="15">
      <c r="B17" s="282" t="s">
        <v>53</v>
      </c>
      <c r="C17" s="283"/>
      <c r="D17" s="284" t="e">
        <f>#REF!</f>
        <v>#REF!</v>
      </c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5"/>
      <c r="AE17" s="282" t="s">
        <v>53</v>
      </c>
      <c r="AF17" s="283"/>
      <c r="AG17" s="284" t="e">
        <f>#REF!</f>
        <v>#REF!</v>
      </c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5"/>
      <c r="BI17" s="99">
        <f>RANK(BK17,$BK$16:$BK$20,0)-(BN17/100)+ABS(BL17/1000)+BO17</f>
        <v>1.00002</v>
      </c>
      <c r="BJ17" s="92" t="e">
        <f>D17</f>
        <v>#REF!</v>
      </c>
      <c r="BK17" s="99">
        <f>SUM(SUMIF($O$25:$O$44,D17,$BF$25:$BF$44),SUMIF($AF$25:$AF45,D17,$BH$25:$BH$44))</f>
        <v>0</v>
      </c>
      <c r="BL17" s="99">
        <f>SUM(SUMIF($O$25:$O$44,D17,$AW$25:$AW$44),SUMIF($AF$25:$AF$44,D17,$AZ$25:$AZ$44))</f>
        <v>0</v>
      </c>
      <c r="BM17" s="99">
        <f>SUM(SUMIF($O$25:$O$44,D17,$AZ$25:$AZ$44),SUMIF($AF$25:$AF$44,D17,$AW$25:$AW$44))</f>
        <v>0</v>
      </c>
      <c r="BN17" s="99">
        <f>BL17-BM17</f>
        <v>0</v>
      </c>
      <c r="BO17" s="99">
        <v>2E-05</v>
      </c>
      <c r="BP17" s="99"/>
      <c r="BQ17" s="116">
        <f>RANK(BS17,$BS$16:$BS$20,0)-(BV17/100)+ABS(BT17/1000)+BW17</f>
        <v>1.00002</v>
      </c>
      <c r="BR17" s="112" t="e">
        <f>AG17</f>
        <v>#REF!</v>
      </c>
      <c r="BS17" s="116">
        <f>SUM(SUMIF($O$25:$O$44,AG17,$BF$25:$BF$44),SUMIF($AF$25:$AF45,AG17,$BH$25:$BH$44))</f>
        <v>0</v>
      </c>
      <c r="BT17" s="116">
        <f>SUM(SUMIF($O$25:$O$44,AG17,$AW$25:$AW$44),SUMIF($AF$25:$AF$44,AG17,$AZ$25:$AZ$44))</f>
        <v>0</v>
      </c>
      <c r="BU17" s="116">
        <f>SUM(SUMIF($O$25:$O$44,AG17,$AZ$25:$AZ$44),SUMIF($AF$25:$AF$44,AG17,$AW$25:$AW$44))</f>
        <v>0</v>
      </c>
      <c r="BV17" s="116">
        <f>BT17-BU17</f>
        <v>0</v>
      </c>
      <c r="BW17" s="116">
        <v>2E-05</v>
      </c>
    </row>
    <row r="18" spans="2:75" ht="15">
      <c r="B18" s="282" t="s">
        <v>54</v>
      </c>
      <c r="C18" s="283"/>
      <c r="D18" s="284" t="e">
        <f>#REF!</f>
        <v>#REF!</v>
      </c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5"/>
      <c r="AE18" s="282" t="s">
        <v>54</v>
      </c>
      <c r="AF18" s="283"/>
      <c r="AG18" s="284" t="e">
        <f>#REF!</f>
        <v>#REF!</v>
      </c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5"/>
      <c r="BI18" s="99">
        <f>RANK(BK18,$BK$16:$BK$20,0)-(BN18/100)+ABS(BL18/1000)+BO18</f>
        <v>1.00003</v>
      </c>
      <c r="BJ18" s="92" t="e">
        <f>D18</f>
        <v>#REF!</v>
      </c>
      <c r="BK18" s="99">
        <f>SUM(SUMIF($O$25:$O$44,D18,$BF$25:$BF$44),SUMIF($AF$25:$AF46,D18,$BH$25:$BH$44))</f>
        <v>0</v>
      </c>
      <c r="BL18" s="99">
        <f>SUM(SUMIF($O$25:$O$44,D18,$AW$25:$AW$44),SUMIF($AF$25:$AF$44,D18,$AZ$25:$AZ$44))</f>
        <v>0</v>
      </c>
      <c r="BM18" s="99">
        <f>SUM(SUMIF($O$25:$O$44,D18,$AZ$25:$AZ$44),SUMIF($AF$25:$AF$44,D18,$AW$25:$AW$44))</f>
        <v>0</v>
      </c>
      <c r="BN18" s="99">
        <f>BL18-BM18</f>
        <v>0</v>
      </c>
      <c r="BO18" s="99">
        <v>3E-05</v>
      </c>
      <c r="BP18" s="99"/>
      <c r="BQ18" s="116">
        <f>RANK(BS18,$BS$16:$BS$20,0)-(BV18/100)+ABS(BT18/1000)+BW18</f>
        <v>1.00003</v>
      </c>
      <c r="BR18" s="112" t="e">
        <f>AG18</f>
        <v>#REF!</v>
      </c>
      <c r="BS18" s="116">
        <f>SUM(SUMIF($O$25:$O$44,AG18,$BF$25:$BF$44),SUMIF($AF$25:$AF46,AG18,$BH$25:$BH$44))</f>
        <v>0</v>
      </c>
      <c r="BT18" s="116">
        <f>SUM(SUMIF($O$25:$O$44,AG18,$AW$25:$AW$44),SUMIF($AF$25:$AF$44,AG18,$AZ$25:$AZ$44))</f>
        <v>0</v>
      </c>
      <c r="BU18" s="116">
        <f>SUM(SUMIF($O$25:$O$44,AG18,$AZ$25:$AZ$44),SUMIF($AF$25:$AF$44,AG18,$AW$25:$AW$44))</f>
        <v>0</v>
      </c>
      <c r="BV18" s="116">
        <f>BT18-BU18</f>
        <v>0</v>
      </c>
      <c r="BW18" s="116">
        <v>3E-05</v>
      </c>
    </row>
    <row r="19" spans="2:75" ht="15">
      <c r="B19" s="282" t="s">
        <v>55</v>
      </c>
      <c r="C19" s="283"/>
      <c r="D19" s="284" t="e">
        <f>#REF!</f>
        <v>#REF!</v>
      </c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5"/>
      <c r="AE19" s="282" t="s">
        <v>55</v>
      </c>
      <c r="AF19" s="283"/>
      <c r="AG19" s="284" t="e">
        <f>#REF!</f>
        <v>#REF!</v>
      </c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5"/>
      <c r="BI19" s="99">
        <f>RANK(BK19,$BK$16:$BK$20,0)-(BN19/100)+ABS(BL19/1000)+BO19</f>
        <v>1.00004</v>
      </c>
      <c r="BJ19" s="92" t="e">
        <f>D19</f>
        <v>#REF!</v>
      </c>
      <c r="BK19" s="99">
        <f>SUM(SUMIF($O$25:$O$44,D19,$BF$25:$BF$44),SUMIF($AF$25:$AF47,D19,$BH$25:$BH$44))</f>
        <v>0</v>
      </c>
      <c r="BL19" s="99">
        <f>SUM(SUMIF($O$25:$O$44,D19,$AW$25:$AW$44),SUMIF($AF$25:$AF$44,D19,$AZ$25:$AZ$44))</f>
        <v>0</v>
      </c>
      <c r="BM19" s="99">
        <f>SUM(SUMIF($O$25:$O$44,D19,$AZ$25:$AZ$44),SUMIF($AF$25:$AF$44,D19,$AW$25:$AW$44))</f>
        <v>0</v>
      </c>
      <c r="BN19" s="99">
        <f>BL19-BM19</f>
        <v>0</v>
      </c>
      <c r="BO19" s="99">
        <v>4E-05</v>
      </c>
      <c r="BP19" s="99"/>
      <c r="BQ19" s="116">
        <f>RANK(BS19,$BS$16:$BS$20,0)-(BV19/100)+ABS(BT19/1000)+BW19</f>
        <v>1.00004</v>
      </c>
      <c r="BR19" s="112" t="e">
        <f>AG19</f>
        <v>#REF!</v>
      </c>
      <c r="BS19" s="116">
        <f>SUM(SUMIF($O$25:$O$44,AG19,$BF$25:$BF$44),SUMIF($AF$25:$AF47,AG19,$BH$25:$BH$44))</f>
        <v>0</v>
      </c>
      <c r="BT19" s="116">
        <f>SUM(SUMIF($O$25:$O$44,AG19,$AW$25:$AW$44),SUMIF($AF$25:$AF$44,AG19,$AZ$25:$AZ$44))</f>
        <v>0</v>
      </c>
      <c r="BU19" s="116">
        <f>SUM(SUMIF($O$25:$O$44,AG19,$AZ$25:$AZ$44),SUMIF($AF$25:$AF$44,AG19,$AW$25:$AW$44))</f>
        <v>0</v>
      </c>
      <c r="BV19" s="116">
        <f>BT19-BU19</f>
        <v>0</v>
      </c>
      <c r="BW19" s="116">
        <v>4E-05</v>
      </c>
    </row>
    <row r="20" spans="2:75" ht="15" thickBot="1">
      <c r="B20" s="274" t="s">
        <v>56</v>
      </c>
      <c r="C20" s="275"/>
      <c r="D20" s="276" t="e">
        <f>#REF!</f>
        <v>#REF!</v>
      </c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7"/>
      <c r="AE20" s="274" t="s">
        <v>56</v>
      </c>
      <c r="AF20" s="275"/>
      <c r="AG20" s="276" t="e">
        <f>#REF!</f>
        <v>#REF!</v>
      </c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7"/>
      <c r="BI20" s="99">
        <f>RANK(BK20,$BK$16:$BK$20,0)-(BN20/100)+ABS(BL20/1000)+BO20</f>
        <v>1.00005</v>
      </c>
      <c r="BJ20" s="92" t="e">
        <f>D20</f>
        <v>#REF!</v>
      </c>
      <c r="BK20" s="99">
        <f>SUM(SUMIF($O$25:$O$44,D20,$BF$25:$BF$44),SUMIF($AF$25:$AF48,D20,$BH$25:$BH$44))</f>
        <v>0</v>
      </c>
      <c r="BL20" s="99">
        <f>SUM(SUMIF($O$25:$O$44,D20,$AW$25:$AW$44),SUMIF($AF$25:$AF$44,D20,$AZ$25:$AZ$44))</f>
        <v>0</v>
      </c>
      <c r="BM20" s="99">
        <f>SUM(SUMIF($O$25:$O$44,D20,$AZ$25:$AZ$44),SUMIF($AF$25:$AF$44,D20,$AW$25:$AW$44))</f>
        <v>0</v>
      </c>
      <c r="BN20" s="99">
        <f>BL20-BM20</f>
        <v>0</v>
      </c>
      <c r="BO20" s="99">
        <v>5E-05</v>
      </c>
      <c r="BP20" s="99"/>
      <c r="BQ20" s="116">
        <f>RANK(BS20,$BS$16:$BS$20,0)-(BV20/100)+ABS(BT20/1000)+BW20</f>
        <v>1.00005</v>
      </c>
      <c r="BR20" s="112" t="e">
        <f>AG20</f>
        <v>#REF!</v>
      </c>
      <c r="BS20" s="116">
        <f>SUM(SUMIF($O$25:$O$44,AG20,$BF$25:$BF$44),SUMIF($AF$25:$AF48,AG20,$BH$25:$BH$44))</f>
        <v>0</v>
      </c>
      <c r="BT20" s="116">
        <f>SUM(SUMIF($O$25:$O$44,AG20,$AW$25:$AW$44),SUMIF($AF$25:$AF$44,AG20,$AZ$25:$AZ$44))</f>
        <v>0</v>
      </c>
      <c r="BU20" s="116">
        <f>SUM(SUMIF($O$25:$O$44,AG20,$AZ$25:$AZ$44),SUMIF($AF$25:$AF$44,AG20,$AW$25:$AW$44))</f>
        <v>0</v>
      </c>
      <c r="BV20" s="116">
        <f>BT20-BU20</f>
        <v>0</v>
      </c>
      <c r="BW20" s="116">
        <v>5E-05</v>
      </c>
    </row>
    <row r="22" ht="12.75">
      <c r="B22" s="50" t="s">
        <v>57</v>
      </c>
    </row>
    <row r="23" ht="6" customHeight="1" thickBot="1"/>
    <row r="24" spans="2:118" s="5" customFormat="1" ht="16.5" customHeight="1" thickBot="1">
      <c r="B24" s="405" t="s">
        <v>58</v>
      </c>
      <c r="C24" s="406"/>
      <c r="D24" s="272" t="s">
        <v>59</v>
      </c>
      <c r="E24" s="230"/>
      <c r="F24" s="273"/>
      <c r="G24" s="272" t="s">
        <v>60</v>
      </c>
      <c r="H24" s="230"/>
      <c r="I24" s="273"/>
      <c r="J24" s="272" t="s">
        <v>61</v>
      </c>
      <c r="K24" s="230"/>
      <c r="L24" s="230"/>
      <c r="M24" s="230"/>
      <c r="N24" s="273"/>
      <c r="O24" s="272" t="s">
        <v>62</v>
      </c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73"/>
      <c r="AW24" s="272" t="s">
        <v>63</v>
      </c>
      <c r="AX24" s="230"/>
      <c r="AY24" s="230"/>
      <c r="AZ24" s="230"/>
      <c r="BA24" s="230"/>
      <c r="BB24" s="229" t="s">
        <v>109</v>
      </c>
      <c r="BC24" s="230"/>
      <c r="BD24" s="318"/>
      <c r="BE24" s="52"/>
      <c r="BF24" s="271" t="s">
        <v>64</v>
      </c>
      <c r="BG24" s="317"/>
      <c r="BH24" s="317"/>
      <c r="BI24" s="100"/>
      <c r="BJ24" s="101"/>
      <c r="BK24" s="101"/>
      <c r="BL24" s="101"/>
      <c r="BM24" s="101"/>
      <c r="BN24" s="101"/>
      <c r="BO24" s="101"/>
      <c r="BP24" s="101"/>
      <c r="BQ24" s="117"/>
      <c r="BR24" s="117"/>
      <c r="BS24" s="117"/>
      <c r="BT24" s="117"/>
      <c r="BU24" s="117"/>
      <c r="BV24" s="117"/>
      <c r="BW24" s="117"/>
      <c r="BX24" s="78"/>
      <c r="BY24" s="78"/>
      <c r="BZ24" s="78"/>
      <c r="CA24" s="78"/>
      <c r="CB24" s="78"/>
      <c r="CC24" s="78"/>
      <c r="CD24" s="78"/>
      <c r="CE24" s="77"/>
      <c r="CF24" s="77"/>
      <c r="CG24" s="77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3"/>
    </row>
    <row r="25" spans="2:117" s="53" customFormat="1" ht="18" customHeight="1">
      <c r="B25" s="395">
        <v>1</v>
      </c>
      <c r="C25" s="396"/>
      <c r="D25" s="396" t="s">
        <v>65</v>
      </c>
      <c r="E25" s="396"/>
      <c r="F25" s="396"/>
      <c r="G25" s="396">
        <v>1</v>
      </c>
      <c r="H25" s="396"/>
      <c r="I25" s="396"/>
      <c r="J25" s="397">
        <f>$H$10</f>
        <v>0.5833333333333334</v>
      </c>
      <c r="K25" s="397"/>
      <c r="L25" s="397"/>
      <c r="M25" s="397"/>
      <c r="N25" s="259"/>
      <c r="O25" s="398" t="e">
        <f>D16</f>
        <v>#REF!</v>
      </c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399"/>
      <c r="AA25" s="399"/>
      <c r="AB25" s="399"/>
      <c r="AC25" s="399"/>
      <c r="AD25" s="399"/>
      <c r="AE25" s="54" t="s">
        <v>66</v>
      </c>
      <c r="AF25" s="399" t="e">
        <f>D17</f>
        <v>#REF!</v>
      </c>
      <c r="AG25" s="399"/>
      <c r="AH25" s="399"/>
      <c r="AI25" s="399"/>
      <c r="AJ25" s="399"/>
      <c r="AK25" s="399"/>
      <c r="AL25" s="399"/>
      <c r="AM25" s="399"/>
      <c r="AN25" s="399"/>
      <c r="AO25" s="399"/>
      <c r="AP25" s="399"/>
      <c r="AQ25" s="399"/>
      <c r="AR25" s="399"/>
      <c r="AS25" s="399"/>
      <c r="AT25" s="399"/>
      <c r="AU25" s="399"/>
      <c r="AV25" s="400"/>
      <c r="AW25" s="265"/>
      <c r="AX25" s="190"/>
      <c r="AY25" s="54" t="s">
        <v>67</v>
      </c>
      <c r="AZ25" s="190"/>
      <c r="BA25" s="190"/>
      <c r="BB25" s="262" t="s">
        <v>136</v>
      </c>
      <c r="BC25" s="263"/>
      <c r="BD25" s="310"/>
      <c r="BE25" s="52"/>
      <c r="BF25" s="101">
        <f aca="true" t="shared" si="0" ref="BF25:BF44">IF(AW25=0,0,IF(AZ25="",0,IF(AW25&gt;AZ25,3,IF(AW25&lt;AZ25,0,1))))</f>
        <v>0</v>
      </c>
      <c r="BG25" s="102" t="s">
        <v>67</v>
      </c>
      <c r="BH25" s="102">
        <f aca="true" t="shared" si="1" ref="BH25:BH44">IF(AW25=0,0,IF(AZ25="",0,IF(AW25&lt;AZ25,3,IF(AW25&gt;AZ25,0,1))))</f>
        <v>0</v>
      </c>
      <c r="BI25" s="102"/>
      <c r="BJ25" s="101"/>
      <c r="BK25" s="101"/>
      <c r="BL25" s="101"/>
      <c r="BM25" s="101"/>
      <c r="BN25" s="101"/>
      <c r="BO25" s="101"/>
      <c r="BP25" s="101"/>
      <c r="BQ25" s="117"/>
      <c r="BR25" s="117"/>
      <c r="BS25" s="117"/>
      <c r="BT25" s="117"/>
      <c r="BU25" s="117"/>
      <c r="BV25" s="117"/>
      <c r="BW25" s="117"/>
      <c r="BX25" s="78"/>
      <c r="BY25" s="78"/>
      <c r="BZ25" s="78"/>
      <c r="CA25" s="78"/>
      <c r="CB25" s="78"/>
      <c r="CC25" s="78"/>
      <c r="CD25" s="78"/>
      <c r="CE25" s="77"/>
      <c r="CF25" s="77"/>
      <c r="CG25" s="77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</row>
    <row r="26" spans="2:118" s="5" customFormat="1" ht="18" customHeight="1" thickBot="1">
      <c r="B26" s="389">
        <v>2</v>
      </c>
      <c r="C26" s="390"/>
      <c r="D26" s="390" t="s">
        <v>65</v>
      </c>
      <c r="E26" s="390"/>
      <c r="F26" s="390"/>
      <c r="G26" s="390">
        <v>1</v>
      </c>
      <c r="H26" s="390"/>
      <c r="I26" s="390"/>
      <c r="J26" s="391">
        <f>J25+$U$10*$X$10+$AL$10</f>
        <v>0.59375</v>
      </c>
      <c r="K26" s="391"/>
      <c r="L26" s="391"/>
      <c r="M26" s="391"/>
      <c r="N26" s="247"/>
      <c r="O26" s="392" t="e">
        <f>D19</f>
        <v>#REF!</v>
      </c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56" t="s">
        <v>66</v>
      </c>
      <c r="AF26" s="393" t="e">
        <f>D18</f>
        <v>#REF!</v>
      </c>
      <c r="AG26" s="393"/>
      <c r="AH26" s="393"/>
      <c r="AI26" s="393"/>
      <c r="AJ26" s="393"/>
      <c r="AK26" s="393"/>
      <c r="AL26" s="393"/>
      <c r="AM26" s="393"/>
      <c r="AN26" s="393"/>
      <c r="AO26" s="393"/>
      <c r="AP26" s="393"/>
      <c r="AQ26" s="393"/>
      <c r="AR26" s="393"/>
      <c r="AS26" s="393"/>
      <c r="AT26" s="393"/>
      <c r="AU26" s="393"/>
      <c r="AV26" s="394"/>
      <c r="AW26" s="269"/>
      <c r="AX26" s="270"/>
      <c r="AY26" s="56" t="s">
        <v>67</v>
      </c>
      <c r="AZ26" s="270"/>
      <c r="BA26" s="270"/>
      <c r="BB26" s="187" t="s">
        <v>136</v>
      </c>
      <c r="BC26" s="188"/>
      <c r="BD26" s="309"/>
      <c r="BE26" s="52"/>
      <c r="BF26" s="101">
        <f t="shared" si="0"/>
        <v>0</v>
      </c>
      <c r="BG26" s="102" t="s">
        <v>67</v>
      </c>
      <c r="BH26" s="102">
        <f t="shared" si="1"/>
        <v>0</v>
      </c>
      <c r="BI26" s="102"/>
      <c r="BJ26" s="101"/>
      <c r="BK26" s="101"/>
      <c r="BL26" s="101"/>
      <c r="BM26" s="101"/>
      <c r="BN26" s="101"/>
      <c r="BO26" s="101"/>
      <c r="BP26" s="101"/>
      <c r="BQ26" s="117"/>
      <c r="BR26" s="117"/>
      <c r="BS26" s="117"/>
      <c r="BT26" s="117"/>
      <c r="BU26" s="117"/>
      <c r="BV26" s="117"/>
      <c r="BW26" s="117"/>
      <c r="BX26" s="78"/>
      <c r="BY26" s="78"/>
      <c r="BZ26" s="78"/>
      <c r="CA26" s="78"/>
      <c r="CB26" s="78"/>
      <c r="CC26" s="78"/>
      <c r="CD26" s="78"/>
      <c r="CE26" s="77"/>
      <c r="CF26" s="77"/>
      <c r="CG26" s="77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3"/>
    </row>
    <row r="27" spans="2:118" s="5" customFormat="1" ht="18" customHeight="1">
      <c r="B27" s="395">
        <v>3</v>
      </c>
      <c r="C27" s="396"/>
      <c r="D27" s="396" t="s">
        <v>68</v>
      </c>
      <c r="E27" s="396"/>
      <c r="F27" s="396"/>
      <c r="G27" s="396">
        <v>2</v>
      </c>
      <c r="H27" s="396"/>
      <c r="I27" s="396"/>
      <c r="J27" s="397">
        <f>J25</f>
        <v>0.5833333333333334</v>
      </c>
      <c r="K27" s="397"/>
      <c r="L27" s="397"/>
      <c r="M27" s="397"/>
      <c r="N27" s="259"/>
      <c r="O27" s="398" t="e">
        <f>AG16</f>
        <v>#REF!</v>
      </c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399"/>
      <c r="AC27" s="399"/>
      <c r="AD27" s="399"/>
      <c r="AE27" s="54" t="s">
        <v>66</v>
      </c>
      <c r="AF27" s="399" t="e">
        <f>AG17</f>
        <v>#REF!</v>
      </c>
      <c r="AG27" s="399"/>
      <c r="AH27" s="399"/>
      <c r="AI27" s="399"/>
      <c r="AJ27" s="399"/>
      <c r="AK27" s="399"/>
      <c r="AL27" s="399"/>
      <c r="AM27" s="399"/>
      <c r="AN27" s="399"/>
      <c r="AO27" s="399"/>
      <c r="AP27" s="399"/>
      <c r="AQ27" s="399"/>
      <c r="AR27" s="399"/>
      <c r="AS27" s="399"/>
      <c r="AT27" s="399"/>
      <c r="AU27" s="399"/>
      <c r="AV27" s="400"/>
      <c r="AW27" s="265"/>
      <c r="AX27" s="190"/>
      <c r="AY27" s="54" t="s">
        <v>67</v>
      </c>
      <c r="AZ27" s="190"/>
      <c r="BA27" s="190"/>
      <c r="BB27" s="311" t="s">
        <v>116</v>
      </c>
      <c r="BC27" s="312"/>
      <c r="BD27" s="313"/>
      <c r="BE27" s="52"/>
      <c r="BF27" s="101">
        <f t="shared" si="0"/>
        <v>0</v>
      </c>
      <c r="BG27" s="102" t="s">
        <v>67</v>
      </c>
      <c r="BH27" s="102">
        <f t="shared" si="1"/>
        <v>0</v>
      </c>
      <c r="BI27" s="102"/>
      <c r="BJ27" s="101"/>
      <c r="BK27" s="101"/>
      <c r="BL27" s="101"/>
      <c r="BM27" s="101"/>
      <c r="BN27" s="101"/>
      <c r="BO27" s="101"/>
      <c r="BP27" s="101"/>
      <c r="BQ27" s="117"/>
      <c r="BR27" s="117"/>
      <c r="BS27" s="117"/>
      <c r="BT27" s="117"/>
      <c r="BU27" s="117"/>
      <c r="BV27" s="117"/>
      <c r="BW27" s="117"/>
      <c r="BX27" s="78"/>
      <c r="BY27" s="78"/>
      <c r="BZ27" s="78"/>
      <c r="CA27" s="78"/>
      <c r="CB27" s="78"/>
      <c r="CC27" s="78"/>
      <c r="CD27" s="78"/>
      <c r="CE27" s="77"/>
      <c r="CF27" s="77"/>
      <c r="CG27" s="77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3"/>
    </row>
    <row r="28" spans="2:118" s="5" customFormat="1" ht="18" customHeight="1" thickBot="1">
      <c r="B28" s="389">
        <v>4</v>
      </c>
      <c r="C28" s="390"/>
      <c r="D28" s="390" t="s">
        <v>68</v>
      </c>
      <c r="E28" s="390"/>
      <c r="F28" s="390"/>
      <c r="G28" s="390">
        <v>2</v>
      </c>
      <c r="H28" s="390"/>
      <c r="I28" s="390"/>
      <c r="J28" s="391">
        <f>J26</f>
        <v>0.59375</v>
      </c>
      <c r="K28" s="391"/>
      <c r="L28" s="391"/>
      <c r="M28" s="391"/>
      <c r="N28" s="247"/>
      <c r="O28" s="392" t="e">
        <f>AG19</f>
        <v>#REF!</v>
      </c>
      <c r="P28" s="393"/>
      <c r="Q28" s="393"/>
      <c r="R28" s="393"/>
      <c r="S28" s="393"/>
      <c r="T28" s="393"/>
      <c r="U28" s="393"/>
      <c r="V28" s="393"/>
      <c r="W28" s="393"/>
      <c r="X28" s="393"/>
      <c r="Y28" s="393"/>
      <c r="Z28" s="393"/>
      <c r="AA28" s="393"/>
      <c r="AB28" s="393"/>
      <c r="AC28" s="393"/>
      <c r="AD28" s="393"/>
      <c r="AE28" s="56" t="s">
        <v>66</v>
      </c>
      <c r="AF28" s="393" t="e">
        <f>AG18</f>
        <v>#REF!</v>
      </c>
      <c r="AG28" s="393"/>
      <c r="AH28" s="393"/>
      <c r="AI28" s="393"/>
      <c r="AJ28" s="393"/>
      <c r="AK28" s="393"/>
      <c r="AL28" s="393"/>
      <c r="AM28" s="393"/>
      <c r="AN28" s="393"/>
      <c r="AO28" s="393"/>
      <c r="AP28" s="393"/>
      <c r="AQ28" s="393"/>
      <c r="AR28" s="393"/>
      <c r="AS28" s="393"/>
      <c r="AT28" s="393"/>
      <c r="AU28" s="393"/>
      <c r="AV28" s="394"/>
      <c r="AW28" s="269"/>
      <c r="AX28" s="270"/>
      <c r="AY28" s="56" t="s">
        <v>67</v>
      </c>
      <c r="AZ28" s="270"/>
      <c r="BA28" s="270"/>
      <c r="BB28" s="187" t="s">
        <v>116</v>
      </c>
      <c r="BC28" s="188"/>
      <c r="BD28" s="309"/>
      <c r="BE28" s="52"/>
      <c r="BF28" s="101">
        <f t="shared" si="0"/>
        <v>0</v>
      </c>
      <c r="BG28" s="102" t="s">
        <v>67</v>
      </c>
      <c r="BH28" s="102">
        <f t="shared" si="1"/>
        <v>0</v>
      </c>
      <c r="BI28" s="102"/>
      <c r="BJ28" s="101"/>
      <c r="BK28" s="101"/>
      <c r="BL28" s="101"/>
      <c r="BM28" s="101"/>
      <c r="BN28" s="101"/>
      <c r="BO28" s="101"/>
      <c r="BP28" s="101"/>
      <c r="BQ28" s="117"/>
      <c r="BR28" s="117"/>
      <c r="BS28" s="117"/>
      <c r="BT28" s="117"/>
      <c r="BU28" s="117"/>
      <c r="BV28" s="117"/>
      <c r="BW28" s="117"/>
      <c r="BX28" s="78"/>
      <c r="BY28" s="78"/>
      <c r="BZ28" s="78"/>
      <c r="CA28" s="78"/>
      <c r="CB28" s="78"/>
      <c r="CC28" s="78"/>
      <c r="CD28" s="78"/>
      <c r="CE28" s="77"/>
      <c r="CF28" s="77"/>
      <c r="CG28" s="77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3"/>
    </row>
    <row r="29" spans="2:118" s="5" customFormat="1" ht="18" customHeight="1">
      <c r="B29" s="395">
        <v>5</v>
      </c>
      <c r="C29" s="396"/>
      <c r="D29" s="396" t="s">
        <v>68</v>
      </c>
      <c r="E29" s="396"/>
      <c r="F29" s="396"/>
      <c r="G29" s="396">
        <v>1</v>
      </c>
      <c r="H29" s="396"/>
      <c r="I29" s="396"/>
      <c r="J29" s="397">
        <f>J28+$U$10*$X$10+$AL$10</f>
        <v>0.6041666666666666</v>
      </c>
      <c r="K29" s="397"/>
      <c r="L29" s="397"/>
      <c r="M29" s="397"/>
      <c r="N29" s="259"/>
      <c r="O29" s="398" t="e">
        <f>D20</f>
        <v>#REF!</v>
      </c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  <c r="AC29" s="399"/>
      <c r="AD29" s="399"/>
      <c r="AE29" s="54" t="s">
        <v>66</v>
      </c>
      <c r="AF29" s="399" t="e">
        <f>D16</f>
        <v>#REF!</v>
      </c>
      <c r="AG29" s="399"/>
      <c r="AH29" s="399"/>
      <c r="AI29" s="399"/>
      <c r="AJ29" s="399"/>
      <c r="AK29" s="399"/>
      <c r="AL29" s="399"/>
      <c r="AM29" s="399"/>
      <c r="AN29" s="399"/>
      <c r="AO29" s="399"/>
      <c r="AP29" s="399"/>
      <c r="AQ29" s="399"/>
      <c r="AR29" s="399"/>
      <c r="AS29" s="399"/>
      <c r="AT29" s="399"/>
      <c r="AU29" s="399"/>
      <c r="AV29" s="400"/>
      <c r="AW29" s="265"/>
      <c r="AX29" s="190"/>
      <c r="AY29" s="54" t="s">
        <v>67</v>
      </c>
      <c r="AZ29" s="190"/>
      <c r="BA29" s="190"/>
      <c r="BB29" s="262" t="s">
        <v>137</v>
      </c>
      <c r="BC29" s="263"/>
      <c r="BD29" s="310"/>
      <c r="BE29" s="52"/>
      <c r="BF29" s="101">
        <f t="shared" si="0"/>
        <v>0</v>
      </c>
      <c r="BG29" s="102" t="s">
        <v>67</v>
      </c>
      <c r="BH29" s="102">
        <f t="shared" si="1"/>
        <v>0</v>
      </c>
      <c r="BI29" s="102"/>
      <c r="BJ29" s="101"/>
      <c r="BK29" s="101"/>
      <c r="BL29" s="101"/>
      <c r="BM29" s="101"/>
      <c r="BN29" s="101"/>
      <c r="BO29" s="101"/>
      <c r="BP29" s="101"/>
      <c r="BQ29" s="117"/>
      <c r="BR29" s="117"/>
      <c r="BS29" s="117"/>
      <c r="BT29" s="117"/>
      <c r="BU29" s="117"/>
      <c r="BV29" s="117"/>
      <c r="BW29" s="117"/>
      <c r="BX29" s="78"/>
      <c r="BY29" s="78"/>
      <c r="BZ29" s="78"/>
      <c r="CA29" s="78"/>
      <c r="CB29" s="78"/>
      <c r="CC29" s="78"/>
      <c r="CD29" s="78"/>
      <c r="CE29" s="77"/>
      <c r="CF29" s="77"/>
      <c r="CG29" s="77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3"/>
    </row>
    <row r="30" spans="2:118" s="5" customFormat="1" ht="18" customHeight="1" thickBot="1">
      <c r="B30" s="389">
        <v>6</v>
      </c>
      <c r="C30" s="390"/>
      <c r="D30" s="390" t="s">
        <v>68</v>
      </c>
      <c r="E30" s="390"/>
      <c r="F30" s="390"/>
      <c r="G30" s="390">
        <v>1</v>
      </c>
      <c r="H30" s="390"/>
      <c r="I30" s="390"/>
      <c r="J30" s="391">
        <f>J29+$U$10*$X$10+$AL$10</f>
        <v>0.6145833333333333</v>
      </c>
      <c r="K30" s="391"/>
      <c r="L30" s="391"/>
      <c r="M30" s="391"/>
      <c r="N30" s="247"/>
      <c r="O30" s="392" t="e">
        <f>D17</f>
        <v>#REF!</v>
      </c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  <c r="AA30" s="393"/>
      <c r="AB30" s="393"/>
      <c r="AC30" s="393"/>
      <c r="AD30" s="393"/>
      <c r="AE30" s="56" t="s">
        <v>66</v>
      </c>
      <c r="AF30" s="393" t="e">
        <f>D19</f>
        <v>#REF!</v>
      </c>
      <c r="AG30" s="393"/>
      <c r="AH30" s="393"/>
      <c r="AI30" s="393"/>
      <c r="AJ30" s="393"/>
      <c r="AK30" s="393"/>
      <c r="AL30" s="393"/>
      <c r="AM30" s="393"/>
      <c r="AN30" s="393"/>
      <c r="AO30" s="393"/>
      <c r="AP30" s="393"/>
      <c r="AQ30" s="393"/>
      <c r="AR30" s="393"/>
      <c r="AS30" s="393"/>
      <c r="AT30" s="393"/>
      <c r="AU30" s="393"/>
      <c r="AV30" s="394"/>
      <c r="AW30" s="269"/>
      <c r="AX30" s="270"/>
      <c r="AY30" s="56" t="s">
        <v>67</v>
      </c>
      <c r="AZ30" s="270"/>
      <c r="BA30" s="270"/>
      <c r="BB30" s="187" t="s">
        <v>137</v>
      </c>
      <c r="BC30" s="188"/>
      <c r="BD30" s="309"/>
      <c r="BE30" s="52"/>
      <c r="BF30" s="101">
        <f t="shared" si="0"/>
        <v>0</v>
      </c>
      <c r="BG30" s="102" t="s">
        <v>67</v>
      </c>
      <c r="BH30" s="102">
        <f t="shared" si="1"/>
        <v>0</v>
      </c>
      <c r="BI30" s="102"/>
      <c r="BJ30" s="101"/>
      <c r="BK30" s="101"/>
      <c r="BL30" s="92"/>
      <c r="BM30" s="92"/>
      <c r="BN30" s="92"/>
      <c r="BO30" s="92"/>
      <c r="BP30" s="92"/>
      <c r="BQ30" s="112"/>
      <c r="BR30" s="112"/>
      <c r="BS30" s="112"/>
      <c r="BT30" s="112"/>
      <c r="BU30" s="112"/>
      <c r="BV30" s="117"/>
      <c r="BW30" s="117"/>
      <c r="BX30" s="78"/>
      <c r="BY30" s="78"/>
      <c r="BZ30" s="78"/>
      <c r="CA30" s="78"/>
      <c r="CB30" s="78"/>
      <c r="CC30" s="78"/>
      <c r="CD30" s="78"/>
      <c r="CE30" s="77"/>
      <c r="CF30" s="77"/>
      <c r="CG30" s="77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3"/>
    </row>
    <row r="31" spans="2:118" s="5" customFormat="1" ht="18" customHeight="1">
      <c r="B31" s="395">
        <v>7</v>
      </c>
      <c r="C31" s="396"/>
      <c r="D31" s="396" t="s">
        <v>65</v>
      </c>
      <c r="E31" s="396"/>
      <c r="F31" s="396"/>
      <c r="G31" s="396">
        <v>2</v>
      </c>
      <c r="H31" s="396"/>
      <c r="I31" s="396"/>
      <c r="J31" s="397">
        <f>J29</f>
        <v>0.6041666666666666</v>
      </c>
      <c r="K31" s="397"/>
      <c r="L31" s="397"/>
      <c r="M31" s="397"/>
      <c r="N31" s="259"/>
      <c r="O31" s="398" t="e">
        <f>AG20</f>
        <v>#REF!</v>
      </c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399"/>
      <c r="AC31" s="399"/>
      <c r="AD31" s="399"/>
      <c r="AE31" s="54" t="s">
        <v>66</v>
      </c>
      <c r="AF31" s="399" t="e">
        <f>AG16</f>
        <v>#REF!</v>
      </c>
      <c r="AG31" s="399"/>
      <c r="AH31" s="399"/>
      <c r="AI31" s="399"/>
      <c r="AJ31" s="399"/>
      <c r="AK31" s="399"/>
      <c r="AL31" s="399"/>
      <c r="AM31" s="399"/>
      <c r="AN31" s="399"/>
      <c r="AO31" s="399"/>
      <c r="AP31" s="399"/>
      <c r="AQ31" s="399"/>
      <c r="AR31" s="399"/>
      <c r="AS31" s="399"/>
      <c r="AT31" s="399"/>
      <c r="AU31" s="399"/>
      <c r="AV31" s="400"/>
      <c r="AW31" s="265"/>
      <c r="AX31" s="190"/>
      <c r="AY31" s="54" t="s">
        <v>67</v>
      </c>
      <c r="AZ31" s="190"/>
      <c r="BA31" s="190"/>
      <c r="BB31" s="311" t="s">
        <v>136</v>
      </c>
      <c r="BC31" s="312"/>
      <c r="BD31" s="313"/>
      <c r="BE31" s="103"/>
      <c r="BF31" s="101">
        <f t="shared" si="0"/>
        <v>0</v>
      </c>
      <c r="BG31" s="102" t="s">
        <v>67</v>
      </c>
      <c r="BH31" s="102">
        <f t="shared" si="1"/>
        <v>0</v>
      </c>
      <c r="BI31" s="102"/>
      <c r="BJ31" s="101"/>
      <c r="BK31" s="101"/>
      <c r="BL31" s="104"/>
      <c r="BM31" s="104"/>
      <c r="BN31" s="105"/>
      <c r="BO31" s="106"/>
      <c r="BP31" s="106"/>
      <c r="BQ31" s="118"/>
      <c r="BR31" s="119"/>
      <c r="BS31" s="118"/>
      <c r="BT31" s="118"/>
      <c r="BU31" s="118"/>
      <c r="BV31" s="117"/>
      <c r="BW31" s="117"/>
      <c r="BX31" s="78"/>
      <c r="BY31" s="78"/>
      <c r="BZ31" s="78"/>
      <c r="CA31" s="78"/>
      <c r="CB31" s="78"/>
      <c r="CC31" s="78"/>
      <c r="CD31" s="78"/>
      <c r="CE31" s="77"/>
      <c r="CF31" s="77"/>
      <c r="CG31" s="77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3"/>
    </row>
    <row r="32" spans="2:118" s="5" customFormat="1" ht="18" customHeight="1" thickBot="1">
      <c r="B32" s="389">
        <v>8</v>
      </c>
      <c r="C32" s="390"/>
      <c r="D32" s="390" t="s">
        <v>65</v>
      </c>
      <c r="E32" s="390"/>
      <c r="F32" s="390"/>
      <c r="G32" s="390">
        <v>2</v>
      </c>
      <c r="H32" s="390"/>
      <c r="I32" s="390"/>
      <c r="J32" s="391">
        <f>J30</f>
        <v>0.6145833333333333</v>
      </c>
      <c r="K32" s="391"/>
      <c r="L32" s="391"/>
      <c r="M32" s="391"/>
      <c r="N32" s="247"/>
      <c r="O32" s="392" t="e">
        <f>AG17</f>
        <v>#REF!</v>
      </c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  <c r="AA32" s="393"/>
      <c r="AB32" s="393"/>
      <c r="AC32" s="393"/>
      <c r="AD32" s="393"/>
      <c r="AE32" s="56" t="s">
        <v>66</v>
      </c>
      <c r="AF32" s="393" t="e">
        <f>AG19</f>
        <v>#REF!</v>
      </c>
      <c r="AG32" s="393"/>
      <c r="AH32" s="393"/>
      <c r="AI32" s="393"/>
      <c r="AJ32" s="393"/>
      <c r="AK32" s="393"/>
      <c r="AL32" s="393"/>
      <c r="AM32" s="393"/>
      <c r="AN32" s="393"/>
      <c r="AO32" s="393"/>
      <c r="AP32" s="393"/>
      <c r="AQ32" s="393"/>
      <c r="AR32" s="393"/>
      <c r="AS32" s="393"/>
      <c r="AT32" s="393"/>
      <c r="AU32" s="393"/>
      <c r="AV32" s="394"/>
      <c r="AW32" s="269"/>
      <c r="AX32" s="270"/>
      <c r="AY32" s="56" t="s">
        <v>67</v>
      </c>
      <c r="AZ32" s="270"/>
      <c r="BA32" s="270"/>
      <c r="BB32" s="187" t="s">
        <v>116</v>
      </c>
      <c r="BC32" s="188"/>
      <c r="BD32" s="309"/>
      <c r="BE32" s="103"/>
      <c r="BF32" s="101">
        <f t="shared" si="0"/>
        <v>0</v>
      </c>
      <c r="BG32" s="102" t="s">
        <v>67</v>
      </c>
      <c r="BH32" s="102">
        <f t="shared" si="1"/>
        <v>0</v>
      </c>
      <c r="BI32" s="102"/>
      <c r="BJ32" s="101"/>
      <c r="BK32" s="101"/>
      <c r="BL32" s="104"/>
      <c r="BM32" s="104"/>
      <c r="BN32" s="108"/>
      <c r="BO32" s="106"/>
      <c r="BP32" s="106"/>
      <c r="BQ32" s="118"/>
      <c r="BR32" s="119"/>
      <c r="BS32" s="118"/>
      <c r="BT32" s="118"/>
      <c r="BU32" s="118"/>
      <c r="BV32" s="117"/>
      <c r="BW32" s="117"/>
      <c r="BX32" s="78"/>
      <c r="BY32" s="78"/>
      <c r="BZ32" s="78"/>
      <c r="CA32" s="78"/>
      <c r="CB32" s="78"/>
      <c r="CC32" s="78"/>
      <c r="CD32" s="78"/>
      <c r="CE32" s="77"/>
      <c r="CF32" s="77"/>
      <c r="CG32" s="77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3"/>
    </row>
    <row r="33" spans="2:118" s="5" customFormat="1" ht="18" customHeight="1">
      <c r="B33" s="395">
        <v>9</v>
      </c>
      <c r="C33" s="396"/>
      <c r="D33" s="396" t="s">
        <v>65</v>
      </c>
      <c r="E33" s="396"/>
      <c r="F33" s="396"/>
      <c r="G33" s="396">
        <v>1</v>
      </c>
      <c r="H33" s="396"/>
      <c r="I33" s="396"/>
      <c r="J33" s="397">
        <f>J32+$U$10*$X$10+$AL$10</f>
        <v>0.6249999999999999</v>
      </c>
      <c r="K33" s="397"/>
      <c r="L33" s="397"/>
      <c r="M33" s="397"/>
      <c r="N33" s="259"/>
      <c r="O33" s="398" t="e">
        <f>D18</f>
        <v>#REF!</v>
      </c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54" t="s">
        <v>66</v>
      </c>
      <c r="AF33" s="399" t="e">
        <f>D20</f>
        <v>#REF!</v>
      </c>
      <c r="AG33" s="399"/>
      <c r="AH33" s="399"/>
      <c r="AI33" s="399"/>
      <c r="AJ33" s="399"/>
      <c r="AK33" s="399"/>
      <c r="AL33" s="399"/>
      <c r="AM33" s="399"/>
      <c r="AN33" s="399"/>
      <c r="AO33" s="399"/>
      <c r="AP33" s="399"/>
      <c r="AQ33" s="399"/>
      <c r="AR33" s="399"/>
      <c r="AS33" s="399"/>
      <c r="AT33" s="399"/>
      <c r="AU33" s="399"/>
      <c r="AV33" s="400"/>
      <c r="AW33" s="265"/>
      <c r="AX33" s="190"/>
      <c r="AY33" s="54" t="s">
        <v>67</v>
      </c>
      <c r="AZ33" s="190"/>
      <c r="BA33" s="190"/>
      <c r="BB33" s="262" t="s">
        <v>116</v>
      </c>
      <c r="BC33" s="263"/>
      <c r="BD33" s="310"/>
      <c r="BE33" s="103"/>
      <c r="BF33" s="101">
        <f t="shared" si="0"/>
        <v>0</v>
      </c>
      <c r="BG33" s="102" t="s">
        <v>67</v>
      </c>
      <c r="BH33" s="102">
        <f t="shared" si="1"/>
        <v>0</v>
      </c>
      <c r="BI33" s="102"/>
      <c r="BJ33" s="101"/>
      <c r="BK33" s="101"/>
      <c r="BL33" s="104"/>
      <c r="BM33" s="104"/>
      <c r="BN33" s="108"/>
      <c r="BO33" s="106"/>
      <c r="BP33" s="106"/>
      <c r="BQ33" s="118"/>
      <c r="BR33" s="119"/>
      <c r="BS33" s="118"/>
      <c r="BT33" s="118"/>
      <c r="BU33" s="118"/>
      <c r="BV33" s="117"/>
      <c r="BW33" s="117"/>
      <c r="BX33" s="78"/>
      <c r="BY33" s="78"/>
      <c r="BZ33" s="78"/>
      <c r="CA33" s="78"/>
      <c r="CB33" s="78"/>
      <c r="CC33" s="78"/>
      <c r="CD33" s="78"/>
      <c r="CE33" s="77"/>
      <c r="CF33" s="77"/>
      <c r="CG33" s="77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3"/>
    </row>
    <row r="34" spans="2:118" s="5" customFormat="1" ht="18" customHeight="1" thickBot="1">
      <c r="B34" s="389">
        <v>10</v>
      </c>
      <c r="C34" s="390"/>
      <c r="D34" s="390" t="s">
        <v>65</v>
      </c>
      <c r="E34" s="390"/>
      <c r="F34" s="390"/>
      <c r="G34" s="390">
        <v>1</v>
      </c>
      <c r="H34" s="390"/>
      <c r="I34" s="390"/>
      <c r="J34" s="391">
        <f>J33+$U$10*$X$10+$AL$10</f>
        <v>0.6354166666666665</v>
      </c>
      <c r="K34" s="391"/>
      <c r="L34" s="391"/>
      <c r="M34" s="391"/>
      <c r="N34" s="247"/>
      <c r="O34" s="392" t="e">
        <f>D19</f>
        <v>#REF!</v>
      </c>
      <c r="P34" s="393"/>
      <c r="Q34" s="393"/>
      <c r="R34" s="393"/>
      <c r="S34" s="393"/>
      <c r="T34" s="393"/>
      <c r="U34" s="393"/>
      <c r="V34" s="393"/>
      <c r="W34" s="393"/>
      <c r="X34" s="393"/>
      <c r="Y34" s="393"/>
      <c r="Z34" s="393"/>
      <c r="AA34" s="393"/>
      <c r="AB34" s="393"/>
      <c r="AC34" s="393"/>
      <c r="AD34" s="393"/>
      <c r="AE34" s="56" t="s">
        <v>66</v>
      </c>
      <c r="AF34" s="393" t="e">
        <f>D16</f>
        <v>#REF!</v>
      </c>
      <c r="AG34" s="393"/>
      <c r="AH34" s="393"/>
      <c r="AI34" s="393"/>
      <c r="AJ34" s="393"/>
      <c r="AK34" s="393"/>
      <c r="AL34" s="393"/>
      <c r="AM34" s="393"/>
      <c r="AN34" s="393"/>
      <c r="AO34" s="393"/>
      <c r="AP34" s="393"/>
      <c r="AQ34" s="393"/>
      <c r="AR34" s="393"/>
      <c r="AS34" s="393"/>
      <c r="AT34" s="393"/>
      <c r="AU34" s="393"/>
      <c r="AV34" s="394"/>
      <c r="AW34" s="269"/>
      <c r="AX34" s="270"/>
      <c r="AY34" s="56" t="s">
        <v>67</v>
      </c>
      <c r="AZ34" s="270"/>
      <c r="BA34" s="270"/>
      <c r="BB34" s="187" t="s">
        <v>136</v>
      </c>
      <c r="BC34" s="188"/>
      <c r="BD34" s="309"/>
      <c r="BE34" s="103"/>
      <c r="BF34" s="101">
        <f t="shared" si="0"/>
        <v>0</v>
      </c>
      <c r="BG34" s="102" t="s">
        <v>67</v>
      </c>
      <c r="BH34" s="102">
        <f t="shared" si="1"/>
        <v>0</v>
      </c>
      <c r="BI34" s="102"/>
      <c r="BJ34" s="101"/>
      <c r="BK34" s="101"/>
      <c r="BL34" s="104"/>
      <c r="BM34" s="104"/>
      <c r="BN34" s="108"/>
      <c r="BO34" s="106"/>
      <c r="BP34" s="106"/>
      <c r="BQ34" s="118"/>
      <c r="BR34" s="119"/>
      <c r="BS34" s="118"/>
      <c r="BT34" s="118"/>
      <c r="BU34" s="118"/>
      <c r="BV34" s="117"/>
      <c r="BW34" s="117"/>
      <c r="BX34" s="78"/>
      <c r="BY34" s="78"/>
      <c r="BZ34" s="78"/>
      <c r="CA34" s="78"/>
      <c r="CB34" s="78"/>
      <c r="CC34" s="78"/>
      <c r="CD34" s="78"/>
      <c r="CE34" s="77"/>
      <c r="CF34" s="77"/>
      <c r="CG34" s="77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3"/>
    </row>
    <row r="35" spans="2:118" s="5" customFormat="1" ht="18" customHeight="1">
      <c r="B35" s="395">
        <v>11</v>
      </c>
      <c r="C35" s="396"/>
      <c r="D35" s="396" t="s">
        <v>68</v>
      </c>
      <c r="E35" s="396"/>
      <c r="F35" s="396"/>
      <c r="G35" s="396">
        <v>2</v>
      </c>
      <c r="H35" s="396"/>
      <c r="I35" s="396"/>
      <c r="J35" s="397">
        <f>J33</f>
        <v>0.6249999999999999</v>
      </c>
      <c r="K35" s="397"/>
      <c r="L35" s="397"/>
      <c r="M35" s="397"/>
      <c r="N35" s="259"/>
      <c r="O35" s="398" t="e">
        <f>AG18</f>
        <v>#REF!</v>
      </c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54" t="s">
        <v>66</v>
      </c>
      <c r="AF35" s="399" t="e">
        <f>AG20</f>
        <v>#REF!</v>
      </c>
      <c r="AG35" s="399"/>
      <c r="AH35" s="399"/>
      <c r="AI35" s="399"/>
      <c r="AJ35" s="399"/>
      <c r="AK35" s="399"/>
      <c r="AL35" s="399"/>
      <c r="AM35" s="399"/>
      <c r="AN35" s="399"/>
      <c r="AO35" s="399"/>
      <c r="AP35" s="399"/>
      <c r="AQ35" s="399"/>
      <c r="AR35" s="399"/>
      <c r="AS35" s="399"/>
      <c r="AT35" s="399"/>
      <c r="AU35" s="399"/>
      <c r="AV35" s="400"/>
      <c r="AW35" s="265"/>
      <c r="AX35" s="190"/>
      <c r="AY35" s="54" t="s">
        <v>67</v>
      </c>
      <c r="AZ35" s="190"/>
      <c r="BA35" s="190"/>
      <c r="BB35" s="311" t="s">
        <v>137</v>
      </c>
      <c r="BC35" s="312"/>
      <c r="BD35" s="313"/>
      <c r="BE35" s="103"/>
      <c r="BF35" s="101">
        <f t="shared" si="0"/>
        <v>0</v>
      </c>
      <c r="BG35" s="102" t="s">
        <v>67</v>
      </c>
      <c r="BH35" s="102">
        <f t="shared" si="1"/>
        <v>0</v>
      </c>
      <c r="BI35" s="102"/>
      <c r="BJ35" s="101"/>
      <c r="BK35" s="101"/>
      <c r="BL35" s="104"/>
      <c r="BM35" s="104"/>
      <c r="BN35" s="108"/>
      <c r="BO35" s="106"/>
      <c r="BP35" s="106"/>
      <c r="BQ35" s="118"/>
      <c r="BR35" s="119"/>
      <c r="BS35" s="118"/>
      <c r="BT35" s="118"/>
      <c r="BU35" s="118"/>
      <c r="BV35" s="117"/>
      <c r="BW35" s="117"/>
      <c r="BX35" s="78"/>
      <c r="BY35" s="78"/>
      <c r="BZ35" s="78"/>
      <c r="CA35" s="78"/>
      <c r="CB35" s="78"/>
      <c r="CC35" s="78"/>
      <c r="CD35" s="78"/>
      <c r="CE35" s="77"/>
      <c r="CF35" s="77"/>
      <c r="CG35" s="77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3"/>
    </row>
    <row r="36" spans="2:118" s="5" customFormat="1" ht="18" customHeight="1" thickBot="1">
      <c r="B36" s="389">
        <v>12</v>
      </c>
      <c r="C36" s="390"/>
      <c r="D36" s="390" t="s">
        <v>68</v>
      </c>
      <c r="E36" s="390"/>
      <c r="F36" s="390"/>
      <c r="G36" s="390">
        <v>2</v>
      </c>
      <c r="H36" s="390"/>
      <c r="I36" s="390"/>
      <c r="J36" s="391">
        <f>J34</f>
        <v>0.6354166666666665</v>
      </c>
      <c r="K36" s="391"/>
      <c r="L36" s="391"/>
      <c r="M36" s="391"/>
      <c r="N36" s="247"/>
      <c r="O36" s="392" t="e">
        <f>AG19</f>
        <v>#REF!</v>
      </c>
      <c r="P36" s="393"/>
      <c r="Q36" s="393"/>
      <c r="R36" s="393"/>
      <c r="S36" s="393"/>
      <c r="T36" s="393"/>
      <c r="U36" s="393"/>
      <c r="V36" s="393"/>
      <c r="W36" s="393"/>
      <c r="X36" s="393"/>
      <c r="Y36" s="393"/>
      <c r="Z36" s="393"/>
      <c r="AA36" s="393"/>
      <c r="AB36" s="393"/>
      <c r="AC36" s="393"/>
      <c r="AD36" s="393"/>
      <c r="AE36" s="56" t="s">
        <v>66</v>
      </c>
      <c r="AF36" s="393" t="e">
        <f>AG16</f>
        <v>#REF!</v>
      </c>
      <c r="AG36" s="393"/>
      <c r="AH36" s="393"/>
      <c r="AI36" s="393"/>
      <c r="AJ36" s="393"/>
      <c r="AK36" s="393"/>
      <c r="AL36" s="393"/>
      <c r="AM36" s="393"/>
      <c r="AN36" s="393"/>
      <c r="AO36" s="393"/>
      <c r="AP36" s="393"/>
      <c r="AQ36" s="393"/>
      <c r="AR36" s="393"/>
      <c r="AS36" s="393"/>
      <c r="AT36" s="393"/>
      <c r="AU36" s="393"/>
      <c r="AV36" s="394"/>
      <c r="AW36" s="269"/>
      <c r="AX36" s="270"/>
      <c r="AY36" s="56" t="s">
        <v>67</v>
      </c>
      <c r="AZ36" s="270"/>
      <c r="BA36" s="270"/>
      <c r="BB36" s="187" t="s">
        <v>137</v>
      </c>
      <c r="BC36" s="188"/>
      <c r="BD36" s="309"/>
      <c r="BE36" s="103"/>
      <c r="BF36" s="101">
        <f t="shared" si="0"/>
        <v>0</v>
      </c>
      <c r="BG36" s="102" t="s">
        <v>67</v>
      </c>
      <c r="BH36" s="102">
        <f t="shared" si="1"/>
        <v>0</v>
      </c>
      <c r="BI36" s="102"/>
      <c r="BJ36" s="101"/>
      <c r="BK36" s="101"/>
      <c r="BL36" s="101"/>
      <c r="BM36" s="101"/>
      <c r="BN36" s="101"/>
      <c r="BO36" s="101"/>
      <c r="BP36" s="101"/>
      <c r="BQ36" s="117"/>
      <c r="BR36" s="117"/>
      <c r="BS36" s="117"/>
      <c r="BT36" s="118"/>
      <c r="BU36" s="118"/>
      <c r="BV36" s="117"/>
      <c r="BW36" s="117"/>
      <c r="BX36" s="78"/>
      <c r="BY36" s="78"/>
      <c r="BZ36" s="78"/>
      <c r="CA36" s="78"/>
      <c r="CB36" s="78"/>
      <c r="CC36" s="78"/>
      <c r="CD36" s="78"/>
      <c r="CE36" s="77"/>
      <c r="CF36" s="77"/>
      <c r="CG36" s="77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3"/>
    </row>
    <row r="37" spans="2:118" s="5" customFormat="1" ht="18" customHeight="1">
      <c r="B37" s="395">
        <v>13</v>
      </c>
      <c r="C37" s="396"/>
      <c r="D37" s="396" t="s">
        <v>68</v>
      </c>
      <c r="E37" s="396"/>
      <c r="F37" s="396"/>
      <c r="G37" s="396">
        <v>1</v>
      </c>
      <c r="H37" s="396"/>
      <c r="I37" s="396"/>
      <c r="J37" s="397">
        <f>J36+$U$10*$X$10+$AL$10</f>
        <v>0.6458333333333331</v>
      </c>
      <c r="K37" s="397"/>
      <c r="L37" s="397"/>
      <c r="M37" s="397"/>
      <c r="N37" s="259"/>
      <c r="O37" s="398" t="e">
        <f>D18</f>
        <v>#REF!</v>
      </c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399"/>
      <c r="AA37" s="399"/>
      <c r="AB37" s="399"/>
      <c r="AC37" s="399"/>
      <c r="AD37" s="399"/>
      <c r="AE37" s="54" t="s">
        <v>66</v>
      </c>
      <c r="AF37" s="399" t="e">
        <f>D17</f>
        <v>#REF!</v>
      </c>
      <c r="AG37" s="399"/>
      <c r="AH37" s="399"/>
      <c r="AI37" s="399"/>
      <c r="AJ37" s="399"/>
      <c r="AK37" s="399"/>
      <c r="AL37" s="399"/>
      <c r="AM37" s="399"/>
      <c r="AN37" s="399"/>
      <c r="AO37" s="399"/>
      <c r="AP37" s="399"/>
      <c r="AQ37" s="399"/>
      <c r="AR37" s="399"/>
      <c r="AS37" s="399"/>
      <c r="AT37" s="399"/>
      <c r="AU37" s="399"/>
      <c r="AV37" s="400"/>
      <c r="AW37" s="265"/>
      <c r="AX37" s="190"/>
      <c r="AY37" s="54" t="s">
        <v>67</v>
      </c>
      <c r="AZ37" s="190"/>
      <c r="BA37" s="190"/>
      <c r="BB37" s="262" t="s">
        <v>136</v>
      </c>
      <c r="BC37" s="263"/>
      <c r="BD37" s="310"/>
      <c r="BE37" s="103"/>
      <c r="BF37" s="101">
        <f t="shared" si="0"/>
        <v>0</v>
      </c>
      <c r="BG37" s="102" t="s">
        <v>67</v>
      </c>
      <c r="BH37" s="102">
        <f t="shared" si="1"/>
        <v>0</v>
      </c>
      <c r="BI37" s="102"/>
      <c r="BJ37" s="101"/>
      <c r="BK37" s="92"/>
      <c r="BL37" s="92"/>
      <c r="BM37" s="92"/>
      <c r="BN37" s="92"/>
      <c r="BO37" s="92"/>
      <c r="BP37" s="92"/>
      <c r="BQ37" s="112"/>
      <c r="BR37" s="112"/>
      <c r="BS37" s="112"/>
      <c r="BT37" s="118"/>
      <c r="BU37" s="118"/>
      <c r="BV37" s="117"/>
      <c r="BW37" s="117"/>
      <c r="BX37" s="78"/>
      <c r="BY37" s="78"/>
      <c r="BZ37" s="78"/>
      <c r="CA37" s="78"/>
      <c r="CB37" s="78"/>
      <c r="CC37" s="78"/>
      <c r="CD37" s="78"/>
      <c r="CE37" s="77"/>
      <c r="CF37" s="77"/>
      <c r="CG37" s="77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3"/>
    </row>
    <row r="38" spans="2:118" s="5" customFormat="1" ht="18" customHeight="1" thickBot="1">
      <c r="B38" s="389">
        <v>14</v>
      </c>
      <c r="C38" s="390"/>
      <c r="D38" s="390" t="s">
        <v>68</v>
      </c>
      <c r="E38" s="390"/>
      <c r="F38" s="390"/>
      <c r="G38" s="390">
        <v>1</v>
      </c>
      <c r="H38" s="390"/>
      <c r="I38" s="390"/>
      <c r="J38" s="391">
        <f>J37+$U$10*$X$10+$AL$10</f>
        <v>0.6562499999999998</v>
      </c>
      <c r="K38" s="391"/>
      <c r="L38" s="391"/>
      <c r="M38" s="391"/>
      <c r="N38" s="247"/>
      <c r="O38" s="392" t="e">
        <f>D20</f>
        <v>#REF!</v>
      </c>
      <c r="P38" s="393"/>
      <c r="Q38" s="393"/>
      <c r="R38" s="393"/>
      <c r="S38" s="393"/>
      <c r="T38" s="393"/>
      <c r="U38" s="393"/>
      <c r="V38" s="393"/>
      <c r="W38" s="393"/>
      <c r="X38" s="393"/>
      <c r="Y38" s="393"/>
      <c r="Z38" s="393"/>
      <c r="AA38" s="393"/>
      <c r="AB38" s="393"/>
      <c r="AC38" s="393"/>
      <c r="AD38" s="393"/>
      <c r="AE38" s="56" t="s">
        <v>66</v>
      </c>
      <c r="AF38" s="393" t="e">
        <f>D19</f>
        <v>#REF!</v>
      </c>
      <c r="AG38" s="393"/>
      <c r="AH38" s="393"/>
      <c r="AI38" s="393"/>
      <c r="AJ38" s="393"/>
      <c r="AK38" s="393"/>
      <c r="AL38" s="393"/>
      <c r="AM38" s="393"/>
      <c r="AN38" s="393"/>
      <c r="AO38" s="393"/>
      <c r="AP38" s="393"/>
      <c r="AQ38" s="393"/>
      <c r="AR38" s="393"/>
      <c r="AS38" s="393"/>
      <c r="AT38" s="393"/>
      <c r="AU38" s="393"/>
      <c r="AV38" s="394"/>
      <c r="AW38" s="269"/>
      <c r="AX38" s="270"/>
      <c r="AY38" s="56" t="s">
        <v>67</v>
      </c>
      <c r="AZ38" s="270"/>
      <c r="BA38" s="270"/>
      <c r="BB38" s="187" t="s">
        <v>116</v>
      </c>
      <c r="BC38" s="188"/>
      <c r="BD38" s="309"/>
      <c r="BE38" s="103"/>
      <c r="BF38" s="101">
        <f t="shared" si="0"/>
        <v>0</v>
      </c>
      <c r="BG38" s="102" t="s">
        <v>67</v>
      </c>
      <c r="BH38" s="102">
        <f t="shared" si="1"/>
        <v>0</v>
      </c>
      <c r="BI38" s="102"/>
      <c r="BJ38" s="101"/>
      <c r="BK38" s="101"/>
      <c r="BL38" s="104"/>
      <c r="BM38" s="104"/>
      <c r="BN38" s="105"/>
      <c r="BO38" s="106"/>
      <c r="BP38" s="106"/>
      <c r="BQ38" s="118"/>
      <c r="BR38" s="119"/>
      <c r="BS38" s="118"/>
      <c r="BT38" s="118"/>
      <c r="BU38" s="118"/>
      <c r="BV38" s="117"/>
      <c r="BW38" s="117"/>
      <c r="BX38" s="78"/>
      <c r="BY38" s="78"/>
      <c r="BZ38" s="78"/>
      <c r="CA38" s="78"/>
      <c r="CB38" s="78"/>
      <c r="CC38" s="78"/>
      <c r="CD38" s="78"/>
      <c r="CE38" s="77"/>
      <c r="CF38" s="77"/>
      <c r="CG38" s="77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3"/>
    </row>
    <row r="39" spans="2:118" s="5" customFormat="1" ht="18" customHeight="1">
      <c r="B39" s="395">
        <v>15</v>
      </c>
      <c r="C39" s="396"/>
      <c r="D39" s="396" t="s">
        <v>65</v>
      </c>
      <c r="E39" s="396"/>
      <c r="F39" s="396"/>
      <c r="G39" s="396">
        <v>2</v>
      </c>
      <c r="H39" s="396"/>
      <c r="I39" s="396"/>
      <c r="J39" s="397">
        <f>J37</f>
        <v>0.6458333333333331</v>
      </c>
      <c r="K39" s="397"/>
      <c r="L39" s="397"/>
      <c r="M39" s="397"/>
      <c r="N39" s="259"/>
      <c r="O39" s="398" t="e">
        <f>AG18</f>
        <v>#REF!</v>
      </c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54" t="s">
        <v>66</v>
      </c>
      <c r="AF39" s="399" t="e">
        <f>AG17</f>
        <v>#REF!</v>
      </c>
      <c r="AG39" s="399"/>
      <c r="AH39" s="399"/>
      <c r="AI39" s="399"/>
      <c r="AJ39" s="399"/>
      <c r="AK39" s="399"/>
      <c r="AL39" s="399"/>
      <c r="AM39" s="399"/>
      <c r="AN39" s="399"/>
      <c r="AO39" s="399"/>
      <c r="AP39" s="399"/>
      <c r="AQ39" s="399"/>
      <c r="AR39" s="399"/>
      <c r="AS39" s="399"/>
      <c r="AT39" s="399"/>
      <c r="AU39" s="399"/>
      <c r="AV39" s="400"/>
      <c r="AW39" s="265"/>
      <c r="AX39" s="190"/>
      <c r="AY39" s="54" t="s">
        <v>67</v>
      </c>
      <c r="AZ39" s="190"/>
      <c r="BA39" s="190"/>
      <c r="BB39" s="311" t="s">
        <v>116</v>
      </c>
      <c r="BC39" s="312"/>
      <c r="BD39" s="313"/>
      <c r="BE39" s="103"/>
      <c r="BF39" s="101">
        <f t="shared" si="0"/>
        <v>0</v>
      </c>
      <c r="BG39" s="102" t="s">
        <v>67</v>
      </c>
      <c r="BH39" s="102">
        <f t="shared" si="1"/>
        <v>0</v>
      </c>
      <c r="BI39" s="102"/>
      <c r="BJ39" s="101"/>
      <c r="BK39" s="101"/>
      <c r="BL39" s="104"/>
      <c r="BM39" s="104"/>
      <c r="BN39" s="108"/>
      <c r="BO39" s="106"/>
      <c r="BP39" s="106"/>
      <c r="BQ39" s="118"/>
      <c r="BR39" s="119"/>
      <c r="BS39" s="118"/>
      <c r="BT39" s="118"/>
      <c r="BU39" s="118"/>
      <c r="BV39" s="117"/>
      <c r="BW39" s="117"/>
      <c r="BX39" s="78"/>
      <c r="BY39" s="78"/>
      <c r="BZ39" s="78"/>
      <c r="CA39" s="78"/>
      <c r="CB39" s="78"/>
      <c r="CC39" s="78"/>
      <c r="CD39" s="78"/>
      <c r="CE39" s="77"/>
      <c r="CF39" s="77"/>
      <c r="CG39" s="77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3"/>
    </row>
    <row r="40" spans="2:118" s="5" customFormat="1" ht="18" customHeight="1" thickBot="1">
      <c r="B40" s="389">
        <v>16</v>
      </c>
      <c r="C40" s="390"/>
      <c r="D40" s="390" t="s">
        <v>65</v>
      </c>
      <c r="E40" s="390"/>
      <c r="F40" s="390"/>
      <c r="G40" s="390">
        <v>2</v>
      </c>
      <c r="H40" s="390"/>
      <c r="I40" s="390"/>
      <c r="J40" s="391">
        <f>J38</f>
        <v>0.6562499999999998</v>
      </c>
      <c r="K40" s="391"/>
      <c r="L40" s="391"/>
      <c r="M40" s="391"/>
      <c r="N40" s="247"/>
      <c r="O40" s="392" t="e">
        <f>AG20</f>
        <v>#REF!</v>
      </c>
      <c r="P40" s="393"/>
      <c r="Q40" s="393"/>
      <c r="R40" s="393"/>
      <c r="S40" s="393"/>
      <c r="T40" s="393"/>
      <c r="U40" s="393"/>
      <c r="V40" s="393"/>
      <c r="W40" s="393"/>
      <c r="X40" s="393"/>
      <c r="Y40" s="393"/>
      <c r="Z40" s="393"/>
      <c r="AA40" s="393"/>
      <c r="AB40" s="393"/>
      <c r="AC40" s="393"/>
      <c r="AD40" s="393"/>
      <c r="AE40" s="56" t="s">
        <v>66</v>
      </c>
      <c r="AF40" s="393" t="e">
        <f>AG19</f>
        <v>#REF!</v>
      </c>
      <c r="AG40" s="393"/>
      <c r="AH40" s="393"/>
      <c r="AI40" s="393"/>
      <c r="AJ40" s="393"/>
      <c r="AK40" s="393"/>
      <c r="AL40" s="393"/>
      <c r="AM40" s="393"/>
      <c r="AN40" s="393"/>
      <c r="AO40" s="393"/>
      <c r="AP40" s="393"/>
      <c r="AQ40" s="393"/>
      <c r="AR40" s="393"/>
      <c r="AS40" s="393"/>
      <c r="AT40" s="393"/>
      <c r="AU40" s="393"/>
      <c r="AV40" s="394"/>
      <c r="AW40" s="269"/>
      <c r="AX40" s="270"/>
      <c r="AY40" s="56" t="s">
        <v>67</v>
      </c>
      <c r="AZ40" s="270"/>
      <c r="BA40" s="270"/>
      <c r="BB40" s="187" t="s">
        <v>136</v>
      </c>
      <c r="BC40" s="188"/>
      <c r="BD40" s="309"/>
      <c r="BE40" s="103"/>
      <c r="BF40" s="101">
        <f t="shared" si="0"/>
        <v>0</v>
      </c>
      <c r="BG40" s="102" t="s">
        <v>67</v>
      </c>
      <c r="BH40" s="102">
        <f t="shared" si="1"/>
        <v>0</v>
      </c>
      <c r="BI40" s="102"/>
      <c r="BJ40" s="101"/>
      <c r="BK40" s="101"/>
      <c r="BL40" s="104"/>
      <c r="BM40" s="104"/>
      <c r="BN40" s="108"/>
      <c r="BO40" s="106"/>
      <c r="BP40" s="106"/>
      <c r="BQ40" s="118"/>
      <c r="BR40" s="119"/>
      <c r="BS40" s="118"/>
      <c r="BT40" s="118"/>
      <c r="BU40" s="118"/>
      <c r="BV40" s="117"/>
      <c r="BW40" s="117"/>
      <c r="BX40" s="78"/>
      <c r="BY40" s="78"/>
      <c r="BZ40" s="78"/>
      <c r="CA40" s="78"/>
      <c r="CB40" s="78"/>
      <c r="CC40" s="78"/>
      <c r="CD40" s="78"/>
      <c r="CE40" s="77"/>
      <c r="CF40" s="77"/>
      <c r="CG40" s="77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3"/>
    </row>
    <row r="41" spans="2:118" s="5" customFormat="1" ht="18" customHeight="1">
      <c r="B41" s="395">
        <v>17</v>
      </c>
      <c r="C41" s="396"/>
      <c r="D41" s="396" t="s">
        <v>65</v>
      </c>
      <c r="E41" s="396"/>
      <c r="F41" s="396"/>
      <c r="G41" s="396">
        <v>1</v>
      </c>
      <c r="H41" s="396"/>
      <c r="I41" s="396"/>
      <c r="J41" s="397">
        <f>J40+$U$10*$X$10+$AL$10</f>
        <v>0.6666666666666664</v>
      </c>
      <c r="K41" s="397"/>
      <c r="L41" s="397"/>
      <c r="M41" s="397"/>
      <c r="N41" s="259"/>
      <c r="O41" s="398" t="e">
        <f>D16</f>
        <v>#REF!</v>
      </c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  <c r="AE41" s="54" t="s">
        <v>66</v>
      </c>
      <c r="AF41" s="399" t="e">
        <f>D18</f>
        <v>#REF!</v>
      </c>
      <c r="AG41" s="399"/>
      <c r="AH41" s="399"/>
      <c r="AI41" s="399"/>
      <c r="AJ41" s="399"/>
      <c r="AK41" s="399"/>
      <c r="AL41" s="399"/>
      <c r="AM41" s="399"/>
      <c r="AN41" s="399"/>
      <c r="AO41" s="399"/>
      <c r="AP41" s="399"/>
      <c r="AQ41" s="399"/>
      <c r="AR41" s="399"/>
      <c r="AS41" s="399"/>
      <c r="AT41" s="399"/>
      <c r="AU41" s="399"/>
      <c r="AV41" s="400"/>
      <c r="AW41" s="265"/>
      <c r="AX41" s="190"/>
      <c r="AY41" s="54" t="s">
        <v>67</v>
      </c>
      <c r="AZ41" s="190"/>
      <c r="BA41" s="190"/>
      <c r="BB41" s="262" t="s">
        <v>136</v>
      </c>
      <c r="BC41" s="263"/>
      <c r="BD41" s="310"/>
      <c r="BE41" s="103"/>
      <c r="BF41" s="101">
        <f t="shared" si="0"/>
        <v>0</v>
      </c>
      <c r="BG41" s="102" t="s">
        <v>67</v>
      </c>
      <c r="BH41" s="102">
        <f t="shared" si="1"/>
        <v>0</v>
      </c>
      <c r="BI41" s="102"/>
      <c r="BJ41" s="101"/>
      <c r="BK41" s="101"/>
      <c r="BL41" s="104"/>
      <c r="BM41" s="104"/>
      <c r="BN41" s="108"/>
      <c r="BO41" s="106"/>
      <c r="BP41" s="106"/>
      <c r="BQ41" s="118"/>
      <c r="BR41" s="119"/>
      <c r="BS41" s="118"/>
      <c r="BT41" s="118"/>
      <c r="BU41" s="118"/>
      <c r="BV41" s="117"/>
      <c r="BW41" s="117"/>
      <c r="BX41" s="78"/>
      <c r="BY41" s="78"/>
      <c r="BZ41" s="78"/>
      <c r="CA41" s="78"/>
      <c r="CB41" s="78"/>
      <c r="CC41" s="78"/>
      <c r="CD41" s="78"/>
      <c r="CE41" s="77"/>
      <c r="CF41" s="77"/>
      <c r="CG41" s="77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3"/>
    </row>
    <row r="42" spans="2:118" s="5" customFormat="1" ht="18" customHeight="1" thickBot="1">
      <c r="B42" s="389">
        <v>18</v>
      </c>
      <c r="C42" s="390"/>
      <c r="D42" s="390" t="s">
        <v>65</v>
      </c>
      <c r="E42" s="390"/>
      <c r="F42" s="390"/>
      <c r="G42" s="390">
        <v>1</v>
      </c>
      <c r="H42" s="390"/>
      <c r="I42" s="390"/>
      <c r="J42" s="391">
        <f>J41+$U$10*$X$10+$AL$10</f>
        <v>0.677083333333333</v>
      </c>
      <c r="K42" s="391"/>
      <c r="L42" s="391"/>
      <c r="M42" s="391"/>
      <c r="N42" s="247"/>
      <c r="O42" s="392" t="e">
        <f>D17</f>
        <v>#REF!</v>
      </c>
      <c r="P42" s="393"/>
      <c r="Q42" s="393"/>
      <c r="R42" s="393"/>
      <c r="S42" s="393"/>
      <c r="T42" s="393"/>
      <c r="U42" s="393"/>
      <c r="V42" s="393"/>
      <c r="W42" s="393"/>
      <c r="X42" s="393"/>
      <c r="Y42" s="393"/>
      <c r="Z42" s="393"/>
      <c r="AA42" s="393"/>
      <c r="AB42" s="393"/>
      <c r="AC42" s="393"/>
      <c r="AD42" s="393"/>
      <c r="AE42" s="56" t="s">
        <v>66</v>
      </c>
      <c r="AF42" s="393" t="e">
        <f>D20</f>
        <v>#REF!</v>
      </c>
      <c r="AG42" s="393"/>
      <c r="AH42" s="393"/>
      <c r="AI42" s="393"/>
      <c r="AJ42" s="393"/>
      <c r="AK42" s="393"/>
      <c r="AL42" s="393"/>
      <c r="AM42" s="393"/>
      <c r="AN42" s="393"/>
      <c r="AO42" s="393"/>
      <c r="AP42" s="393"/>
      <c r="AQ42" s="393"/>
      <c r="AR42" s="393"/>
      <c r="AS42" s="393"/>
      <c r="AT42" s="393"/>
      <c r="AU42" s="393"/>
      <c r="AV42" s="394"/>
      <c r="AW42" s="269"/>
      <c r="AX42" s="270"/>
      <c r="AY42" s="56" t="s">
        <v>67</v>
      </c>
      <c r="AZ42" s="270"/>
      <c r="BA42" s="270"/>
      <c r="BB42" s="187" t="s">
        <v>116</v>
      </c>
      <c r="BC42" s="188"/>
      <c r="BD42" s="309"/>
      <c r="BE42" s="103"/>
      <c r="BF42" s="101">
        <f t="shared" si="0"/>
        <v>0</v>
      </c>
      <c r="BG42" s="102" t="s">
        <v>67</v>
      </c>
      <c r="BH42" s="102">
        <f t="shared" si="1"/>
        <v>0</v>
      </c>
      <c r="BI42" s="102"/>
      <c r="BJ42" s="101"/>
      <c r="BK42" s="101"/>
      <c r="BL42" s="104"/>
      <c r="BM42" s="104"/>
      <c r="BN42" s="108"/>
      <c r="BO42" s="106"/>
      <c r="BP42" s="106"/>
      <c r="BQ42" s="118"/>
      <c r="BR42" s="119"/>
      <c r="BS42" s="118"/>
      <c r="BT42" s="118"/>
      <c r="BU42" s="118"/>
      <c r="BV42" s="117"/>
      <c r="BW42" s="117"/>
      <c r="BX42" s="78"/>
      <c r="BY42" s="78"/>
      <c r="BZ42" s="78"/>
      <c r="CA42" s="78"/>
      <c r="CB42" s="78"/>
      <c r="CC42" s="78"/>
      <c r="CD42" s="78"/>
      <c r="CE42" s="77"/>
      <c r="CF42" s="77"/>
      <c r="CG42" s="77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3"/>
    </row>
    <row r="43" spans="2:118" s="5" customFormat="1" ht="18" customHeight="1">
      <c r="B43" s="395">
        <v>19</v>
      </c>
      <c r="C43" s="396"/>
      <c r="D43" s="396" t="s">
        <v>68</v>
      </c>
      <c r="E43" s="396"/>
      <c r="F43" s="396"/>
      <c r="G43" s="396">
        <v>2</v>
      </c>
      <c r="H43" s="396"/>
      <c r="I43" s="396"/>
      <c r="J43" s="397">
        <f>J41</f>
        <v>0.6666666666666664</v>
      </c>
      <c r="K43" s="397"/>
      <c r="L43" s="397"/>
      <c r="M43" s="397"/>
      <c r="N43" s="259"/>
      <c r="O43" s="398" t="e">
        <f>AG16</f>
        <v>#REF!</v>
      </c>
      <c r="P43" s="399"/>
      <c r="Q43" s="399"/>
      <c r="R43" s="399"/>
      <c r="S43" s="399"/>
      <c r="T43" s="399"/>
      <c r="U43" s="399"/>
      <c r="V43" s="399"/>
      <c r="W43" s="399"/>
      <c r="X43" s="399"/>
      <c r="Y43" s="399"/>
      <c r="Z43" s="399"/>
      <c r="AA43" s="399"/>
      <c r="AB43" s="399"/>
      <c r="AC43" s="399"/>
      <c r="AD43" s="399"/>
      <c r="AE43" s="54" t="s">
        <v>66</v>
      </c>
      <c r="AF43" s="399" t="e">
        <f>AG18</f>
        <v>#REF!</v>
      </c>
      <c r="AG43" s="399"/>
      <c r="AH43" s="399"/>
      <c r="AI43" s="399"/>
      <c r="AJ43" s="399"/>
      <c r="AK43" s="399"/>
      <c r="AL43" s="399"/>
      <c r="AM43" s="399"/>
      <c r="AN43" s="399"/>
      <c r="AO43" s="399"/>
      <c r="AP43" s="399"/>
      <c r="AQ43" s="399"/>
      <c r="AR43" s="399"/>
      <c r="AS43" s="399"/>
      <c r="AT43" s="399"/>
      <c r="AU43" s="399"/>
      <c r="AV43" s="400"/>
      <c r="AW43" s="265"/>
      <c r="AX43" s="190"/>
      <c r="AY43" s="54" t="s">
        <v>67</v>
      </c>
      <c r="AZ43" s="190"/>
      <c r="BA43" s="190"/>
      <c r="BB43" s="311" t="s">
        <v>137</v>
      </c>
      <c r="BC43" s="312"/>
      <c r="BD43" s="313"/>
      <c r="BE43" s="103"/>
      <c r="BF43" s="101">
        <f t="shared" si="0"/>
        <v>0</v>
      </c>
      <c r="BG43" s="102" t="s">
        <v>67</v>
      </c>
      <c r="BH43" s="102">
        <f t="shared" si="1"/>
        <v>0</v>
      </c>
      <c r="BI43" s="102"/>
      <c r="BJ43" s="101"/>
      <c r="BK43" s="101"/>
      <c r="BL43" s="101"/>
      <c r="BM43" s="101"/>
      <c r="BN43" s="101"/>
      <c r="BO43" s="101"/>
      <c r="BP43" s="101"/>
      <c r="BQ43" s="117"/>
      <c r="BR43" s="117"/>
      <c r="BS43" s="117"/>
      <c r="BT43" s="117"/>
      <c r="BU43" s="117"/>
      <c r="BV43" s="117"/>
      <c r="BW43" s="117"/>
      <c r="BX43" s="78"/>
      <c r="BY43" s="78"/>
      <c r="BZ43" s="78"/>
      <c r="CA43" s="78"/>
      <c r="CB43" s="78"/>
      <c r="CC43" s="78"/>
      <c r="CD43" s="78"/>
      <c r="CE43" s="77"/>
      <c r="CF43" s="77"/>
      <c r="CG43" s="77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3"/>
    </row>
    <row r="44" spans="2:61" ht="18" customHeight="1" thickBot="1">
      <c r="B44" s="389">
        <v>20</v>
      </c>
      <c r="C44" s="390"/>
      <c r="D44" s="390" t="s">
        <v>68</v>
      </c>
      <c r="E44" s="390"/>
      <c r="F44" s="390"/>
      <c r="G44" s="390">
        <v>2</v>
      </c>
      <c r="H44" s="390"/>
      <c r="I44" s="390"/>
      <c r="J44" s="391">
        <f>J42</f>
        <v>0.677083333333333</v>
      </c>
      <c r="K44" s="391"/>
      <c r="L44" s="391"/>
      <c r="M44" s="391"/>
      <c r="N44" s="247"/>
      <c r="O44" s="392" t="e">
        <f>AG17</f>
        <v>#REF!</v>
      </c>
      <c r="P44" s="393"/>
      <c r="Q44" s="393"/>
      <c r="R44" s="393"/>
      <c r="S44" s="393"/>
      <c r="T44" s="393"/>
      <c r="U44" s="393"/>
      <c r="V44" s="393"/>
      <c r="W44" s="393"/>
      <c r="X44" s="393"/>
      <c r="Y44" s="393"/>
      <c r="Z44" s="393"/>
      <c r="AA44" s="393"/>
      <c r="AB44" s="393"/>
      <c r="AC44" s="393"/>
      <c r="AD44" s="393"/>
      <c r="AE44" s="56" t="s">
        <v>66</v>
      </c>
      <c r="AF44" s="393" t="e">
        <f>AG20</f>
        <v>#REF!</v>
      </c>
      <c r="AG44" s="393"/>
      <c r="AH44" s="393"/>
      <c r="AI44" s="393"/>
      <c r="AJ44" s="393"/>
      <c r="AK44" s="393"/>
      <c r="AL44" s="393"/>
      <c r="AM44" s="393"/>
      <c r="AN44" s="393"/>
      <c r="AO44" s="393"/>
      <c r="AP44" s="393"/>
      <c r="AQ44" s="393"/>
      <c r="AR44" s="393"/>
      <c r="AS44" s="393"/>
      <c r="AT44" s="393"/>
      <c r="AU44" s="393"/>
      <c r="AV44" s="394"/>
      <c r="AW44" s="269"/>
      <c r="AX44" s="270"/>
      <c r="AY44" s="56" t="s">
        <v>67</v>
      </c>
      <c r="AZ44" s="270"/>
      <c r="BA44" s="270"/>
      <c r="BB44" s="187" t="s">
        <v>136</v>
      </c>
      <c r="BC44" s="188"/>
      <c r="BD44" s="309"/>
      <c r="BE44" s="110"/>
      <c r="BF44" s="101">
        <f t="shared" si="0"/>
        <v>0</v>
      </c>
      <c r="BG44" s="102" t="s">
        <v>67</v>
      </c>
      <c r="BH44" s="102">
        <f t="shared" si="1"/>
        <v>0</v>
      </c>
      <c r="BI44" s="102"/>
    </row>
    <row r="46" ht="12.75">
      <c r="B46" s="50" t="s">
        <v>69</v>
      </c>
    </row>
    <row r="47" ht="6" customHeight="1" thickBot="1"/>
    <row r="48" spans="2:117" s="57" customFormat="1" ht="13.5" customHeight="1" thickBot="1">
      <c r="B48" s="229" t="s">
        <v>50</v>
      </c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1"/>
      <c r="P48" s="229" t="s">
        <v>70</v>
      </c>
      <c r="Q48" s="230"/>
      <c r="R48" s="231"/>
      <c r="S48" s="229" t="s">
        <v>71</v>
      </c>
      <c r="T48" s="230"/>
      <c r="U48" s="230"/>
      <c r="V48" s="230"/>
      <c r="W48" s="231"/>
      <c r="X48" s="229" t="s">
        <v>72</v>
      </c>
      <c r="Y48" s="230"/>
      <c r="Z48" s="231"/>
      <c r="AA48" s="58"/>
      <c r="AB48" s="58"/>
      <c r="AC48" s="58"/>
      <c r="AD48" s="58"/>
      <c r="AE48" s="229" t="s">
        <v>51</v>
      </c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1"/>
      <c r="AS48" s="229" t="s">
        <v>70</v>
      </c>
      <c r="AT48" s="230"/>
      <c r="AU48" s="231"/>
      <c r="AV48" s="229" t="s">
        <v>71</v>
      </c>
      <c r="AW48" s="230"/>
      <c r="AX48" s="230"/>
      <c r="AY48" s="230"/>
      <c r="AZ48" s="231"/>
      <c r="BA48" s="229" t="s">
        <v>72</v>
      </c>
      <c r="BB48" s="230"/>
      <c r="BC48" s="231"/>
      <c r="BD48" s="79"/>
      <c r="BE48" s="5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20"/>
      <c r="BR48" s="120"/>
      <c r="BS48" s="120"/>
      <c r="BT48" s="120"/>
      <c r="BU48" s="120"/>
      <c r="BV48" s="120"/>
      <c r="BW48" s="120"/>
      <c r="BX48" s="80"/>
      <c r="BY48" s="80"/>
      <c r="BZ48" s="80"/>
      <c r="CA48" s="80"/>
      <c r="CB48" s="80"/>
      <c r="CC48" s="80"/>
      <c r="CD48" s="80"/>
      <c r="CE48" s="79"/>
      <c r="CF48" s="79"/>
      <c r="CG48" s="7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</row>
    <row r="49" spans="2:55" ht="12.75">
      <c r="B49" s="221">
        <v>1</v>
      </c>
      <c r="C49" s="216"/>
      <c r="D49" s="373" t="e">
        <f>VLOOKUP(SMALL($BI$16:$BI$20,B49),$BI$16:$BO$20,2,0)</f>
        <v>#REF!</v>
      </c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5"/>
      <c r="P49" s="376">
        <f>VLOOKUP(SMALL($BI$16:$BI$20,B49),$BI$16:$BO$20,3,0)</f>
        <v>0</v>
      </c>
      <c r="Q49" s="377"/>
      <c r="R49" s="378"/>
      <c r="S49" s="379">
        <f>VLOOKUP(SMALL($BI$16:$BI$20,B49),$BI$16:$BO$20,4,0)</f>
        <v>0</v>
      </c>
      <c r="T49" s="379"/>
      <c r="U49" s="83" t="s">
        <v>67</v>
      </c>
      <c r="V49" s="379">
        <f>VLOOKUP(SMALL($BI$16:$BI$20,B49),$BI$16:$BO$20,5,0)</f>
        <v>0</v>
      </c>
      <c r="W49" s="379"/>
      <c r="X49" s="370">
        <f>VLOOKUP(SMALL($BI$16:$BI$20,B49),$BI$16:$BO$20,6,0)</f>
        <v>0</v>
      </c>
      <c r="Y49" s="371"/>
      <c r="Z49" s="372"/>
      <c r="AA49" s="5"/>
      <c r="AB49" s="5"/>
      <c r="AC49" s="5"/>
      <c r="AD49" s="5"/>
      <c r="AE49" s="221">
        <v>1</v>
      </c>
      <c r="AF49" s="222"/>
      <c r="AG49" s="386" t="e">
        <f>VLOOKUP(SMALL($BQ$16:$BQ$20,B49),$BQ$16:$BW$20,2,0)</f>
        <v>#REF!</v>
      </c>
      <c r="AH49" s="387"/>
      <c r="AI49" s="387"/>
      <c r="AJ49" s="387"/>
      <c r="AK49" s="387"/>
      <c r="AL49" s="387"/>
      <c r="AM49" s="387"/>
      <c r="AN49" s="387"/>
      <c r="AO49" s="387"/>
      <c r="AP49" s="387"/>
      <c r="AQ49" s="387"/>
      <c r="AR49" s="388"/>
      <c r="AS49" s="376">
        <f>VLOOKUP(SMALL($BQ$16:$BQ$20,B49),$BQ$16:$BW$20,3,0)</f>
        <v>0</v>
      </c>
      <c r="AT49" s="377"/>
      <c r="AU49" s="378"/>
      <c r="AV49" s="369">
        <f>VLOOKUP(SMALL($BQ$16:$BQ$20,B49),$BQ$16:$BW$20,4,0)</f>
        <v>0</v>
      </c>
      <c r="AW49" s="369"/>
      <c r="AX49" s="85" t="s">
        <v>67</v>
      </c>
      <c r="AY49" s="369">
        <f>VLOOKUP(SMALL($BQ$16:$BQ$20,B49),$BQ$16:$BW$20,5,0)</f>
        <v>0</v>
      </c>
      <c r="AZ49" s="369"/>
      <c r="BA49" s="370">
        <f>VLOOKUP(SMALL($BQ$16:$BQ$20,B49),$BQ$16:$BW$20,6,0)</f>
        <v>0</v>
      </c>
      <c r="BB49" s="371"/>
      <c r="BC49" s="372"/>
    </row>
    <row r="50" spans="2:55" ht="12.75">
      <c r="B50" s="208">
        <v>2</v>
      </c>
      <c r="C50" s="203"/>
      <c r="D50" s="380" t="e">
        <f>VLOOKUP(SMALL($BI$16:$BI$20,B50),$BI$16:$BO$20,2,0)</f>
        <v>#REF!</v>
      </c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2"/>
      <c r="P50" s="383">
        <f>VLOOKUP(SMALL($BI$16:$BI$20,B50),$BI$16:$BO$20,3,0)</f>
        <v>0</v>
      </c>
      <c r="Q50" s="384"/>
      <c r="R50" s="385"/>
      <c r="S50" s="203">
        <f>VLOOKUP(SMALL($BI$16:$BI$20,B50),$BI$16:$BO$20,4,0)</f>
        <v>0</v>
      </c>
      <c r="T50" s="203"/>
      <c r="U50" s="60" t="s">
        <v>67</v>
      </c>
      <c r="V50" s="203">
        <f>VLOOKUP(SMALL($BI$16:$BI$20,B50),$BI$16:$BO$20,5,0)</f>
        <v>0</v>
      </c>
      <c r="W50" s="203"/>
      <c r="X50" s="366">
        <f>VLOOKUP(SMALL($BI$16:$BI$20,B50),$BI$16:$BO$20,6,0)</f>
        <v>0</v>
      </c>
      <c r="Y50" s="367"/>
      <c r="Z50" s="368"/>
      <c r="AA50" s="5"/>
      <c r="AB50" s="5"/>
      <c r="AC50" s="5"/>
      <c r="AD50" s="5"/>
      <c r="AE50" s="208">
        <v>2</v>
      </c>
      <c r="AF50" s="209"/>
      <c r="AG50" s="356" t="e">
        <f>VLOOKUP(SMALL($BQ$16:$BQ$20,B50),$BQ$16:$BW$20,2,0)</f>
        <v>#REF!</v>
      </c>
      <c r="AH50" s="356"/>
      <c r="AI50" s="356"/>
      <c r="AJ50" s="356"/>
      <c r="AK50" s="356"/>
      <c r="AL50" s="356"/>
      <c r="AM50" s="356"/>
      <c r="AN50" s="356"/>
      <c r="AO50" s="356"/>
      <c r="AP50" s="356"/>
      <c r="AQ50" s="356"/>
      <c r="AR50" s="210"/>
      <c r="AS50" s="357">
        <f>VLOOKUP(SMALL($BQ$16:$BQ$20,B50),$BQ$16:$BW$20,3,0)</f>
        <v>0</v>
      </c>
      <c r="AT50" s="358"/>
      <c r="AU50" s="359"/>
      <c r="AV50" s="203">
        <f>VLOOKUP(SMALL($BQ$16:$BQ$20,B50),$BQ$16:$BW$20,4,0)</f>
        <v>0</v>
      </c>
      <c r="AW50" s="203"/>
      <c r="AX50" s="60" t="s">
        <v>67</v>
      </c>
      <c r="AY50" s="203">
        <f>VLOOKUP(SMALL($BQ$16:$BQ$20,B50),$BQ$16:$BW$20,5,0)</f>
        <v>0</v>
      </c>
      <c r="AZ50" s="203"/>
      <c r="BA50" s="352">
        <f>VLOOKUP(SMALL($BQ$16:$BQ$20,B50),$BQ$16:$BW$20,6,0)</f>
        <v>0</v>
      </c>
      <c r="BB50" s="353"/>
      <c r="BC50" s="354"/>
    </row>
    <row r="51" spans="2:55" ht="12.75">
      <c r="B51" s="208">
        <v>3</v>
      </c>
      <c r="C51" s="203"/>
      <c r="D51" s="360" t="e">
        <f>VLOOKUP(SMALL($BI$16:$BI$20,B51),$BI$16:$BO$20,2,0)</f>
        <v>#REF!</v>
      </c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2"/>
      <c r="P51" s="357">
        <f>VLOOKUP(SMALL($BI$16:$BI$20,B51),$BI$16:$BO$20,3,0)</f>
        <v>0</v>
      </c>
      <c r="Q51" s="358"/>
      <c r="R51" s="359"/>
      <c r="S51" s="355">
        <f>VLOOKUP(SMALL($BI$16:$BI$20,B51),$BI$16:$BO$20,4,0)</f>
        <v>0</v>
      </c>
      <c r="T51" s="355"/>
      <c r="U51" s="60" t="s">
        <v>67</v>
      </c>
      <c r="V51" s="355">
        <f>VLOOKUP(SMALL($BI$16:$BI$20,B51),$BI$16:$BO$20,5,0)</f>
        <v>0</v>
      </c>
      <c r="W51" s="355"/>
      <c r="X51" s="366">
        <f>VLOOKUP(SMALL($BI$16:$BI$20,B51),$BI$16:$BO$20,6,0)</f>
        <v>0</v>
      </c>
      <c r="Y51" s="367"/>
      <c r="Z51" s="368"/>
      <c r="AA51" s="5"/>
      <c r="AB51" s="5"/>
      <c r="AC51" s="5"/>
      <c r="AD51" s="5"/>
      <c r="AE51" s="208">
        <v>3</v>
      </c>
      <c r="AF51" s="209"/>
      <c r="AG51" s="356" t="e">
        <f>VLOOKUP(SMALL($BQ$16:$BQ$20,B51),$BQ$16:$BW$20,2,0)</f>
        <v>#REF!</v>
      </c>
      <c r="AH51" s="356"/>
      <c r="AI51" s="356"/>
      <c r="AJ51" s="356"/>
      <c r="AK51" s="356"/>
      <c r="AL51" s="356"/>
      <c r="AM51" s="356"/>
      <c r="AN51" s="356"/>
      <c r="AO51" s="356"/>
      <c r="AP51" s="356"/>
      <c r="AQ51" s="356"/>
      <c r="AR51" s="210"/>
      <c r="AS51" s="357">
        <f>VLOOKUP(SMALL($BQ$16:$BQ$20,B51),$BQ$16:$BW$20,3,0)</f>
        <v>0</v>
      </c>
      <c r="AT51" s="358"/>
      <c r="AU51" s="359"/>
      <c r="AV51" s="203">
        <f>VLOOKUP(SMALL($BQ$16:$BQ$20,B51),$BQ$16:$BW$20,4,0)</f>
        <v>0</v>
      </c>
      <c r="AW51" s="203"/>
      <c r="AX51" s="60" t="s">
        <v>67</v>
      </c>
      <c r="AY51" s="203">
        <f>VLOOKUP(SMALL($BQ$16:$BQ$20,B51),$BQ$16:$BW$20,5,0)</f>
        <v>0</v>
      </c>
      <c r="AZ51" s="203"/>
      <c r="BA51" s="352">
        <f>VLOOKUP(SMALL($BQ$16:$BQ$20,B51),$BQ$16:$BW$20,6,0)</f>
        <v>0</v>
      </c>
      <c r="BB51" s="353"/>
      <c r="BC51" s="354"/>
    </row>
    <row r="52" spans="2:55" ht="12.75">
      <c r="B52" s="208">
        <v>4</v>
      </c>
      <c r="C52" s="203"/>
      <c r="D52" s="360" t="e">
        <f>VLOOKUP(SMALL($BI$16:$BI$20,B52),$BI$16:$BO$20,2,0)</f>
        <v>#REF!</v>
      </c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2"/>
      <c r="P52" s="363">
        <f>VLOOKUP(SMALL($BI$16:$BI$20,B52),$BI$16:$BO$20,3,0)</f>
        <v>0</v>
      </c>
      <c r="Q52" s="364"/>
      <c r="R52" s="365"/>
      <c r="S52" s="355">
        <f>VLOOKUP(SMALL($BI$16:$BI$20,B52),$BI$16:$BO$20,4,0)</f>
        <v>0</v>
      </c>
      <c r="T52" s="355"/>
      <c r="U52" s="60" t="s">
        <v>67</v>
      </c>
      <c r="V52" s="355">
        <f>VLOOKUP(SMALL($BI$16:$BI$20,B52),$BI$16:$BO$20,5,0)</f>
        <v>0</v>
      </c>
      <c r="W52" s="355"/>
      <c r="X52" s="352">
        <f>VLOOKUP(SMALL($BI$16:$BI$20,B52),$BI$16:$BO$20,6,0)</f>
        <v>0</v>
      </c>
      <c r="Y52" s="353"/>
      <c r="Z52" s="354"/>
      <c r="AA52" s="5"/>
      <c r="AB52" s="5"/>
      <c r="AC52" s="5"/>
      <c r="AD52" s="5"/>
      <c r="AE52" s="208">
        <v>4</v>
      </c>
      <c r="AF52" s="209"/>
      <c r="AG52" s="356" t="e">
        <f>VLOOKUP(SMALL($BQ$16:$BQ$20,B52),$BQ$16:$BW$20,2,0)</f>
        <v>#REF!</v>
      </c>
      <c r="AH52" s="356"/>
      <c r="AI52" s="356"/>
      <c r="AJ52" s="356"/>
      <c r="AK52" s="356"/>
      <c r="AL52" s="356"/>
      <c r="AM52" s="356"/>
      <c r="AN52" s="356"/>
      <c r="AO52" s="356"/>
      <c r="AP52" s="356"/>
      <c r="AQ52" s="356"/>
      <c r="AR52" s="210"/>
      <c r="AS52" s="357">
        <f>VLOOKUP(SMALL($BQ$16:$BQ$20,B52),$BQ$16:$BW$20,3,0)</f>
        <v>0</v>
      </c>
      <c r="AT52" s="358"/>
      <c r="AU52" s="359"/>
      <c r="AV52" s="203">
        <f>VLOOKUP(SMALL($BQ$16:$BQ$20,B52),$BQ$16:$BW$20,4,0)</f>
        <v>0</v>
      </c>
      <c r="AW52" s="203"/>
      <c r="AX52" s="60" t="s">
        <v>67</v>
      </c>
      <c r="AY52" s="203">
        <f>VLOOKUP(SMALL($BQ$16:$BQ$20,B52),$BQ$16:$BW$20,5,0)</f>
        <v>0</v>
      </c>
      <c r="AZ52" s="203"/>
      <c r="BA52" s="352">
        <f>VLOOKUP(SMALL($BQ$16:$BQ$20,B52),$BQ$16:$BW$20,6,0)</f>
        <v>0</v>
      </c>
      <c r="BB52" s="353"/>
      <c r="BC52" s="354"/>
    </row>
    <row r="53" spans="2:55" ht="13.5" thickBot="1">
      <c r="B53" s="341">
        <v>5</v>
      </c>
      <c r="C53" s="342"/>
      <c r="D53" s="343" t="e">
        <f>VLOOKUP(SMALL($BI$16:$BI$20,B53),$BI$16:$BO$20,2,0)</f>
        <v>#REF!</v>
      </c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5"/>
      <c r="P53" s="346">
        <f>VLOOKUP(SMALL($BI$16:$BI$20,B53),$BI$16:$BO$20,3,0)</f>
        <v>0</v>
      </c>
      <c r="Q53" s="347"/>
      <c r="R53" s="348"/>
      <c r="S53" s="342">
        <f>VLOOKUP(SMALL($BI$16:$BI$20,B53),$BI$16:$BO$20,4,0)</f>
        <v>0</v>
      </c>
      <c r="T53" s="342"/>
      <c r="U53" s="84" t="s">
        <v>67</v>
      </c>
      <c r="V53" s="342">
        <f>VLOOKUP(SMALL($BI$16:$BI$20,B53),$BI$16:$BO$20,5,0)</f>
        <v>0</v>
      </c>
      <c r="W53" s="342"/>
      <c r="X53" s="349">
        <f>VLOOKUP(SMALL($BI$16:$BI$20,B53),$BI$16:$BO$20,6,0)</f>
        <v>0</v>
      </c>
      <c r="Y53" s="350"/>
      <c r="Z53" s="351"/>
      <c r="AA53" s="5"/>
      <c r="AB53" s="5"/>
      <c r="AC53" s="5"/>
      <c r="AD53" s="5"/>
      <c r="AE53" s="185">
        <v>5</v>
      </c>
      <c r="AF53" s="196"/>
      <c r="AG53" s="334" t="e">
        <f>VLOOKUP(SMALL($BQ$16:$BQ$20,B53),$BQ$16:$BW$20,2,0)</f>
        <v>#REF!</v>
      </c>
      <c r="AH53" s="335"/>
      <c r="AI53" s="335"/>
      <c r="AJ53" s="335"/>
      <c r="AK53" s="335"/>
      <c r="AL53" s="335"/>
      <c r="AM53" s="335"/>
      <c r="AN53" s="335"/>
      <c r="AO53" s="335"/>
      <c r="AP53" s="335"/>
      <c r="AQ53" s="335"/>
      <c r="AR53" s="197"/>
      <c r="AS53" s="336">
        <f>VLOOKUP(SMALL($BQ$16:$BQ$20,B53),$BQ$16:$BW$20,3,0)</f>
        <v>0</v>
      </c>
      <c r="AT53" s="337"/>
      <c r="AU53" s="338"/>
      <c r="AV53" s="186">
        <f>VLOOKUP(SMALL($BQ$16:$BQ$20,B53),$BQ$16:$BW$20,4,0)</f>
        <v>0</v>
      </c>
      <c r="AW53" s="186"/>
      <c r="AX53" s="61" t="s">
        <v>67</v>
      </c>
      <c r="AY53" s="186">
        <f>VLOOKUP(SMALL($BQ$16:$BQ$20,B53),$BQ$16:$BW$20,5,0)</f>
        <v>0</v>
      </c>
      <c r="AZ53" s="186"/>
      <c r="BA53" s="331">
        <f>VLOOKUP(SMALL($BQ$16:$BQ$20,B53),$BQ$16:$BW$20,6,0)</f>
        <v>0</v>
      </c>
      <c r="BB53" s="332"/>
      <c r="BC53" s="333"/>
    </row>
    <row r="56" spans="2:55" ht="33.75">
      <c r="B56" s="149" t="str">
        <f>$A$2</f>
        <v>TSV Germania Haimar-Dolgen</v>
      </c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</row>
    <row r="57" spans="2:55" ht="19.5">
      <c r="B57" s="150" t="str">
        <f>$A$3</f>
        <v>Sommerturnier der Energieversorgung Sehnde</v>
      </c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</row>
    <row r="59" ht="12.75">
      <c r="B59" s="50" t="s">
        <v>73</v>
      </c>
    </row>
    <row r="61" spans="1:57" ht="15">
      <c r="A61" s="42"/>
      <c r="B61" s="42"/>
      <c r="C61" s="42"/>
      <c r="D61" s="42"/>
      <c r="E61" s="42"/>
      <c r="F61" s="42"/>
      <c r="G61" s="28" t="s">
        <v>42</v>
      </c>
      <c r="H61" s="328">
        <v>0.6875</v>
      </c>
      <c r="I61" s="328"/>
      <c r="J61" s="328"/>
      <c r="K61" s="328"/>
      <c r="L61" s="328"/>
      <c r="M61" s="90" t="s">
        <v>43</v>
      </c>
      <c r="N61" s="42"/>
      <c r="O61" s="42"/>
      <c r="P61" s="42"/>
      <c r="Q61" s="42"/>
      <c r="R61" s="42"/>
      <c r="S61" s="42"/>
      <c r="T61" s="28" t="s">
        <v>44</v>
      </c>
      <c r="U61" s="329">
        <v>1</v>
      </c>
      <c r="V61" s="329" t="s">
        <v>45</v>
      </c>
      <c r="W61" s="49" t="s">
        <v>46</v>
      </c>
      <c r="X61" s="330">
        <v>0.010416666666666666</v>
      </c>
      <c r="Y61" s="330"/>
      <c r="Z61" s="330"/>
      <c r="AA61" s="330"/>
      <c r="AB61" s="330"/>
      <c r="AC61" s="90" t="s">
        <v>47</v>
      </c>
      <c r="AD61" s="42"/>
      <c r="AE61" s="42"/>
      <c r="AF61" s="42"/>
      <c r="AG61" s="42"/>
      <c r="AH61" s="42"/>
      <c r="AI61" s="42"/>
      <c r="AJ61" s="42"/>
      <c r="AK61" s="28" t="s">
        <v>48</v>
      </c>
      <c r="AL61" s="330">
        <v>0.003472222222222222</v>
      </c>
      <c r="AM61" s="330"/>
      <c r="AN61" s="330"/>
      <c r="AO61" s="330"/>
      <c r="AP61" s="330"/>
      <c r="AQ61" s="90" t="s">
        <v>47</v>
      </c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75"/>
      <c r="BE61" s="43"/>
    </row>
    <row r="62" ht="6" customHeight="1"/>
    <row r="63" spans="80:88" ht="3.75" customHeight="1" thickBot="1">
      <c r="CB63" s="71"/>
      <c r="CC63" s="71"/>
      <c r="CD63" s="71"/>
      <c r="CE63" s="81"/>
      <c r="CF63" s="81"/>
      <c r="CG63" s="81"/>
      <c r="CH63" s="62"/>
      <c r="CI63" s="62"/>
      <c r="CJ63" s="62"/>
    </row>
    <row r="64" spans="2:88" ht="19.5" customHeight="1" thickBot="1">
      <c r="B64" s="339" t="s">
        <v>58</v>
      </c>
      <c r="C64" s="340"/>
      <c r="D64" s="180" t="s">
        <v>61</v>
      </c>
      <c r="E64" s="181"/>
      <c r="F64" s="181"/>
      <c r="G64" s="181"/>
      <c r="H64" s="181"/>
      <c r="I64" s="181"/>
      <c r="J64" s="181"/>
      <c r="K64" s="181"/>
      <c r="L64" s="181"/>
      <c r="M64" s="181"/>
      <c r="N64" s="179"/>
      <c r="O64" s="180" t="s">
        <v>74</v>
      </c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79"/>
      <c r="AW64" s="182" t="s">
        <v>63</v>
      </c>
      <c r="AX64" s="183"/>
      <c r="AY64" s="183"/>
      <c r="AZ64" s="183"/>
      <c r="BA64" s="183"/>
      <c r="BB64" s="239" t="s">
        <v>109</v>
      </c>
      <c r="BC64" s="183"/>
      <c r="BD64" s="322"/>
      <c r="CB64" s="71"/>
      <c r="CC64" s="71"/>
      <c r="CD64" s="82"/>
      <c r="CE64" s="81"/>
      <c r="CF64" s="81"/>
      <c r="CG64" s="81"/>
      <c r="CH64" s="62"/>
      <c r="CI64" s="62"/>
      <c r="CJ64" s="62"/>
    </row>
    <row r="65" spans="2:88" ht="18" customHeight="1" thickBot="1">
      <c r="B65" s="151">
        <v>21</v>
      </c>
      <c r="C65" s="319"/>
      <c r="D65" s="155">
        <f>H61</f>
        <v>0.6875</v>
      </c>
      <c r="E65" s="156"/>
      <c r="F65" s="156"/>
      <c r="G65" s="156"/>
      <c r="H65" s="156"/>
      <c r="I65" s="156"/>
      <c r="J65" s="156"/>
      <c r="K65" s="156"/>
      <c r="L65" s="156"/>
      <c r="M65" s="156"/>
      <c r="N65" s="157"/>
      <c r="O65" s="161">
        <f>IF(ISBLANK($AZ$42),"",D53)</f>
      </c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54" t="s">
        <v>66</v>
      </c>
      <c r="AF65" s="162">
        <f>IF(ISBLANK($AZ$44),"",$AG$53)</f>
      </c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3"/>
      <c r="AW65" s="164"/>
      <c r="AX65" s="165"/>
      <c r="AY65" s="165" t="s">
        <v>67</v>
      </c>
      <c r="AZ65" s="165"/>
      <c r="BA65" s="165"/>
      <c r="BB65" s="320" t="s">
        <v>137</v>
      </c>
      <c r="BC65" s="321"/>
      <c r="BD65" s="322"/>
      <c r="CB65" s="71"/>
      <c r="CC65" s="71"/>
      <c r="CD65" s="82"/>
      <c r="CE65" s="81"/>
      <c r="CF65" s="81"/>
      <c r="CG65" s="81"/>
      <c r="CH65" s="62"/>
      <c r="CI65" s="62"/>
      <c r="CJ65" s="62"/>
    </row>
    <row r="66" spans="2:56" ht="12" customHeight="1" thickBot="1">
      <c r="B66" s="153"/>
      <c r="C66" s="246"/>
      <c r="D66" s="158"/>
      <c r="E66" s="159"/>
      <c r="F66" s="159"/>
      <c r="G66" s="159"/>
      <c r="H66" s="159"/>
      <c r="I66" s="159"/>
      <c r="J66" s="159"/>
      <c r="K66" s="159"/>
      <c r="L66" s="159"/>
      <c r="M66" s="159"/>
      <c r="N66" s="160"/>
      <c r="O66" s="170" t="s">
        <v>119</v>
      </c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89"/>
      <c r="AF66" s="143" t="s">
        <v>123</v>
      </c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4"/>
      <c r="AW66" s="166"/>
      <c r="AX66" s="167"/>
      <c r="AY66" s="167"/>
      <c r="AZ66" s="167"/>
      <c r="BA66" s="167"/>
      <c r="BB66" s="320"/>
      <c r="BC66" s="321"/>
      <c r="BD66" s="322"/>
    </row>
    <row r="67" spans="15:56" ht="7.5" customHeight="1" thickBot="1"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86"/>
      <c r="AX67" s="86"/>
      <c r="AY67" s="86"/>
      <c r="AZ67" s="86"/>
      <c r="BA67" s="86"/>
      <c r="BB67" s="86"/>
      <c r="BC67" s="86"/>
      <c r="BD67" s="88"/>
    </row>
    <row r="68" spans="2:56" ht="19.5" customHeight="1" thickBot="1">
      <c r="B68" s="178" t="s">
        <v>58</v>
      </c>
      <c r="C68" s="179"/>
      <c r="D68" s="180" t="s">
        <v>61</v>
      </c>
      <c r="E68" s="181"/>
      <c r="F68" s="181"/>
      <c r="G68" s="181"/>
      <c r="H68" s="181"/>
      <c r="I68" s="181"/>
      <c r="J68" s="181"/>
      <c r="K68" s="181"/>
      <c r="L68" s="181"/>
      <c r="M68" s="181"/>
      <c r="N68" s="179"/>
      <c r="O68" s="180" t="s">
        <v>79</v>
      </c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79"/>
      <c r="AW68" s="182" t="s">
        <v>63</v>
      </c>
      <c r="AX68" s="183"/>
      <c r="AY68" s="183"/>
      <c r="AZ68" s="183"/>
      <c r="BA68" s="327"/>
      <c r="BB68" s="239" t="s">
        <v>109</v>
      </c>
      <c r="BC68" s="183"/>
      <c r="BD68" s="322"/>
    </row>
    <row r="69" spans="2:56" ht="18" customHeight="1" thickBot="1">
      <c r="B69" s="151">
        <v>22</v>
      </c>
      <c r="C69" s="152"/>
      <c r="D69" s="155">
        <f>D65+$U$61*$X$61+$AL$61</f>
        <v>0.7013888888888888</v>
      </c>
      <c r="E69" s="156"/>
      <c r="F69" s="156"/>
      <c r="G69" s="156"/>
      <c r="H69" s="156"/>
      <c r="I69" s="156"/>
      <c r="J69" s="156"/>
      <c r="K69" s="156"/>
      <c r="L69" s="156"/>
      <c r="M69" s="156"/>
      <c r="N69" s="157"/>
      <c r="O69" s="161">
        <f>IF(ISBLANK($AZ$42),"",D52)</f>
      </c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54" t="s">
        <v>66</v>
      </c>
      <c r="AF69" s="162">
        <f>IF(ISBLANK($AZ$44),"",$AG$53)</f>
      </c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3"/>
      <c r="AW69" s="164"/>
      <c r="AX69" s="165"/>
      <c r="AY69" s="165" t="s">
        <v>67</v>
      </c>
      <c r="AZ69" s="165"/>
      <c r="BA69" s="168"/>
      <c r="BB69" s="320" t="s">
        <v>137</v>
      </c>
      <c r="BC69" s="321"/>
      <c r="BD69" s="322"/>
    </row>
    <row r="70" spans="2:56" ht="12" customHeight="1" thickBot="1">
      <c r="B70" s="153"/>
      <c r="C70" s="154"/>
      <c r="D70" s="158"/>
      <c r="E70" s="159"/>
      <c r="F70" s="159"/>
      <c r="G70" s="159"/>
      <c r="H70" s="159"/>
      <c r="I70" s="159"/>
      <c r="J70" s="159"/>
      <c r="K70" s="159"/>
      <c r="L70" s="159"/>
      <c r="M70" s="159"/>
      <c r="N70" s="160"/>
      <c r="O70" s="170" t="s">
        <v>118</v>
      </c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89"/>
      <c r="AF70" s="143" t="s">
        <v>124</v>
      </c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4"/>
      <c r="AW70" s="166"/>
      <c r="AX70" s="167"/>
      <c r="AY70" s="167"/>
      <c r="AZ70" s="167"/>
      <c r="BA70" s="169"/>
      <c r="BB70" s="320"/>
      <c r="BC70" s="321"/>
      <c r="BD70" s="322"/>
    </row>
    <row r="71" spans="15:88" ht="7.5" customHeight="1" thickBot="1"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86"/>
      <c r="AX71" s="86"/>
      <c r="AY71" s="86"/>
      <c r="AZ71" s="86"/>
      <c r="BA71" s="86"/>
      <c r="BB71" s="86"/>
      <c r="BC71" s="86"/>
      <c r="BD71" s="88"/>
      <c r="CB71" s="71"/>
      <c r="CC71" s="71"/>
      <c r="CD71" s="71"/>
      <c r="CE71" s="81"/>
      <c r="CF71" s="81"/>
      <c r="CG71" s="81"/>
      <c r="CH71" s="62"/>
      <c r="CI71" s="62"/>
      <c r="CJ71" s="62"/>
    </row>
    <row r="72" spans="2:88" ht="19.5" customHeight="1" thickBot="1">
      <c r="B72" s="178" t="s">
        <v>58</v>
      </c>
      <c r="C72" s="179"/>
      <c r="D72" s="180" t="s">
        <v>61</v>
      </c>
      <c r="E72" s="181"/>
      <c r="F72" s="181"/>
      <c r="G72" s="181"/>
      <c r="H72" s="181"/>
      <c r="I72" s="181"/>
      <c r="J72" s="181"/>
      <c r="K72" s="181"/>
      <c r="L72" s="181"/>
      <c r="M72" s="181"/>
      <c r="N72" s="179"/>
      <c r="O72" s="180" t="s">
        <v>82</v>
      </c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79"/>
      <c r="AW72" s="182" t="s">
        <v>63</v>
      </c>
      <c r="AX72" s="183"/>
      <c r="AY72" s="183"/>
      <c r="AZ72" s="183"/>
      <c r="BA72" s="327"/>
      <c r="BB72" s="239" t="s">
        <v>109</v>
      </c>
      <c r="BC72" s="183"/>
      <c r="BD72" s="322"/>
      <c r="CB72" s="71"/>
      <c r="CC72" s="71"/>
      <c r="CD72" s="82"/>
      <c r="CE72" s="81"/>
      <c r="CF72" s="81"/>
      <c r="CG72" s="81"/>
      <c r="CH72" s="62"/>
      <c r="CI72" s="62"/>
      <c r="CJ72" s="62"/>
    </row>
    <row r="73" spans="2:88" ht="18" customHeight="1">
      <c r="B73" s="151">
        <v>23</v>
      </c>
      <c r="C73" s="152"/>
      <c r="D73" s="155">
        <f>D69+U$61*X$61+$AL$61</f>
        <v>0.7152777777777777</v>
      </c>
      <c r="E73" s="156"/>
      <c r="F73" s="156"/>
      <c r="G73" s="156"/>
      <c r="H73" s="156"/>
      <c r="I73" s="156"/>
      <c r="J73" s="156"/>
      <c r="K73" s="156"/>
      <c r="L73" s="156"/>
      <c r="M73" s="156"/>
      <c r="N73" s="157"/>
      <c r="O73" s="161">
        <f>IF(ISBLANK($AZ$42),"",D51)</f>
      </c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54" t="s">
        <v>66</v>
      </c>
      <c r="AF73" s="162">
        <f>IF(ISBLANK($AZ$44),"",$AG$53)</f>
      </c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3"/>
      <c r="AW73" s="164"/>
      <c r="AX73" s="165"/>
      <c r="AY73" s="165" t="s">
        <v>67</v>
      </c>
      <c r="AZ73" s="165"/>
      <c r="BA73" s="168"/>
      <c r="BB73" s="419" t="s">
        <v>139</v>
      </c>
      <c r="BC73" s="420"/>
      <c r="BD73" s="421"/>
      <c r="CB73" s="71"/>
      <c r="CC73" s="71"/>
      <c r="CD73" s="82"/>
      <c r="CE73" s="81"/>
      <c r="CF73" s="81"/>
      <c r="CG73" s="81"/>
      <c r="CH73" s="62"/>
      <c r="CI73" s="62"/>
      <c r="CJ73" s="62"/>
    </row>
    <row r="74" spans="2:56" ht="12" customHeight="1" thickBot="1">
      <c r="B74" s="153"/>
      <c r="C74" s="154"/>
      <c r="D74" s="158"/>
      <c r="E74" s="159"/>
      <c r="F74" s="159"/>
      <c r="G74" s="159"/>
      <c r="H74" s="159"/>
      <c r="I74" s="159"/>
      <c r="J74" s="159"/>
      <c r="K74" s="159"/>
      <c r="L74" s="159"/>
      <c r="M74" s="159"/>
      <c r="N74" s="160"/>
      <c r="O74" s="170" t="s">
        <v>120</v>
      </c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89"/>
      <c r="AF74" s="143" t="s">
        <v>125</v>
      </c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4"/>
      <c r="AW74" s="166"/>
      <c r="AX74" s="167"/>
      <c r="AY74" s="167"/>
      <c r="AZ74" s="167"/>
      <c r="BA74" s="169"/>
      <c r="BB74" s="422"/>
      <c r="BC74" s="423"/>
      <c r="BD74" s="424"/>
    </row>
    <row r="75" spans="15:56" ht="7.5" customHeight="1" thickBot="1"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86"/>
      <c r="AX75" s="86"/>
      <c r="AY75" s="86"/>
      <c r="AZ75" s="86"/>
      <c r="BA75" s="86"/>
      <c r="BB75" s="86"/>
      <c r="BC75" s="86"/>
      <c r="BD75" s="88"/>
    </row>
    <row r="76" spans="2:56" ht="19.5" customHeight="1" thickBot="1">
      <c r="B76" s="325" t="s">
        <v>58</v>
      </c>
      <c r="C76" s="326"/>
      <c r="D76" s="173" t="s">
        <v>61</v>
      </c>
      <c r="E76" s="174"/>
      <c r="F76" s="174"/>
      <c r="G76" s="174"/>
      <c r="H76" s="174"/>
      <c r="I76" s="174"/>
      <c r="J76" s="174"/>
      <c r="K76" s="174"/>
      <c r="L76" s="174"/>
      <c r="M76" s="174"/>
      <c r="N76" s="172"/>
      <c r="O76" s="173" t="s">
        <v>85</v>
      </c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174"/>
      <c r="AR76" s="174"/>
      <c r="AS76" s="174"/>
      <c r="AT76" s="174"/>
      <c r="AU76" s="174"/>
      <c r="AV76" s="172"/>
      <c r="AW76" s="175" t="s">
        <v>63</v>
      </c>
      <c r="AX76" s="176"/>
      <c r="AY76" s="176"/>
      <c r="AZ76" s="176"/>
      <c r="BA76" s="323"/>
      <c r="BB76" s="238" t="s">
        <v>109</v>
      </c>
      <c r="BC76" s="176"/>
      <c r="BD76" s="324"/>
    </row>
    <row r="77" spans="2:56" ht="18" customHeight="1" thickBot="1">
      <c r="B77" s="151">
        <v>24</v>
      </c>
      <c r="C77" s="319"/>
      <c r="D77" s="155">
        <f>D73+U$61*X$61+$AL$61</f>
        <v>0.7291666666666665</v>
      </c>
      <c r="E77" s="156"/>
      <c r="F77" s="156"/>
      <c r="G77" s="156"/>
      <c r="H77" s="156"/>
      <c r="I77" s="156"/>
      <c r="J77" s="156"/>
      <c r="K77" s="156"/>
      <c r="L77" s="156"/>
      <c r="M77" s="156"/>
      <c r="N77" s="157"/>
      <c r="O77" s="161">
        <f>IF(ISBLANK($AZ$42),"",D50)</f>
      </c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54" t="s">
        <v>66</v>
      </c>
      <c r="AF77" s="162">
        <f>IF(ISBLANK($AZ$44),"",$AG$53)</f>
      </c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3"/>
      <c r="AW77" s="164"/>
      <c r="AX77" s="165"/>
      <c r="AY77" s="165" t="s">
        <v>67</v>
      </c>
      <c r="AZ77" s="165"/>
      <c r="BA77" s="168"/>
      <c r="BB77" s="320" t="s">
        <v>116</v>
      </c>
      <c r="BC77" s="321"/>
      <c r="BD77" s="322"/>
    </row>
    <row r="78" spans="2:56" ht="12" customHeight="1" thickBot="1">
      <c r="B78" s="153"/>
      <c r="C78" s="246"/>
      <c r="D78" s="158"/>
      <c r="E78" s="159"/>
      <c r="F78" s="159"/>
      <c r="G78" s="159"/>
      <c r="H78" s="159"/>
      <c r="I78" s="159"/>
      <c r="J78" s="159"/>
      <c r="K78" s="159"/>
      <c r="L78" s="159"/>
      <c r="M78" s="159"/>
      <c r="N78" s="160"/>
      <c r="O78" s="170" t="s">
        <v>121</v>
      </c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89"/>
      <c r="AF78" s="143" t="s">
        <v>126</v>
      </c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4"/>
      <c r="AW78" s="166"/>
      <c r="AX78" s="167"/>
      <c r="AY78" s="167"/>
      <c r="AZ78" s="167"/>
      <c r="BA78" s="169"/>
      <c r="BB78" s="320"/>
      <c r="BC78" s="321"/>
      <c r="BD78" s="322"/>
    </row>
    <row r="79" spans="15:56" ht="7.5" customHeight="1" thickBot="1"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86"/>
      <c r="AX79" s="86"/>
      <c r="AY79" s="86"/>
      <c r="AZ79" s="86"/>
      <c r="BA79" s="86"/>
      <c r="BB79" s="86"/>
      <c r="BC79" s="86"/>
      <c r="BD79" s="88"/>
    </row>
    <row r="80" spans="2:56" ht="19.5" customHeight="1" thickBot="1">
      <c r="B80" s="325" t="s">
        <v>58</v>
      </c>
      <c r="C80" s="326"/>
      <c r="D80" s="173" t="s">
        <v>61</v>
      </c>
      <c r="E80" s="174"/>
      <c r="F80" s="174"/>
      <c r="G80" s="174"/>
      <c r="H80" s="174"/>
      <c r="I80" s="174"/>
      <c r="J80" s="174"/>
      <c r="K80" s="174"/>
      <c r="L80" s="174"/>
      <c r="M80" s="174"/>
      <c r="N80" s="172"/>
      <c r="O80" s="173" t="s">
        <v>88</v>
      </c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74"/>
      <c r="AV80" s="172"/>
      <c r="AW80" s="175" t="s">
        <v>63</v>
      </c>
      <c r="AX80" s="176"/>
      <c r="AY80" s="176"/>
      <c r="AZ80" s="176"/>
      <c r="BA80" s="323"/>
      <c r="BB80" s="238" t="s">
        <v>109</v>
      </c>
      <c r="BC80" s="176"/>
      <c r="BD80" s="324"/>
    </row>
    <row r="81" spans="2:56" ht="18" customHeight="1" thickBot="1">
      <c r="B81" s="151">
        <v>25</v>
      </c>
      <c r="C81" s="319"/>
      <c r="D81" s="155">
        <f>D77+U$61*X$61+$AL$61</f>
        <v>0.7430555555555554</v>
      </c>
      <c r="E81" s="156"/>
      <c r="F81" s="156"/>
      <c r="G81" s="156"/>
      <c r="H81" s="156"/>
      <c r="I81" s="156"/>
      <c r="J81" s="156"/>
      <c r="K81" s="156"/>
      <c r="L81" s="156"/>
      <c r="M81" s="156"/>
      <c r="N81" s="157"/>
      <c r="O81" s="161">
        <f>IF(ISBLANK($AZ$42),"",D49)</f>
      </c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54" t="s">
        <v>66</v>
      </c>
      <c r="AF81" s="162">
        <f>IF(ISBLANK($AZ$44),"",$AG$53)</f>
      </c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3"/>
      <c r="AW81" s="164"/>
      <c r="AX81" s="165"/>
      <c r="AY81" s="165" t="s">
        <v>67</v>
      </c>
      <c r="AZ81" s="165"/>
      <c r="BA81" s="168"/>
      <c r="BB81" s="320" t="s">
        <v>116</v>
      </c>
      <c r="BC81" s="321"/>
      <c r="BD81" s="322"/>
    </row>
    <row r="82" spans="2:56" ht="12" customHeight="1" thickBot="1">
      <c r="B82" s="153"/>
      <c r="C82" s="246"/>
      <c r="D82" s="158"/>
      <c r="E82" s="159"/>
      <c r="F82" s="159"/>
      <c r="G82" s="159"/>
      <c r="H82" s="159"/>
      <c r="I82" s="159"/>
      <c r="J82" s="159"/>
      <c r="K82" s="159"/>
      <c r="L82" s="159"/>
      <c r="M82" s="159"/>
      <c r="N82" s="160"/>
      <c r="O82" s="170" t="s">
        <v>122</v>
      </c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89"/>
      <c r="AF82" s="143" t="s">
        <v>127</v>
      </c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4"/>
      <c r="AW82" s="166"/>
      <c r="AX82" s="167"/>
      <c r="AY82" s="167"/>
      <c r="AZ82" s="167"/>
      <c r="BA82" s="169"/>
      <c r="BB82" s="320"/>
      <c r="BC82" s="321"/>
      <c r="BD82" s="322"/>
    </row>
    <row r="85" spans="2:55" ht="33.75">
      <c r="B85" s="149" t="str">
        <f>$A$2</f>
        <v>TSV Germania Haimar-Dolgen</v>
      </c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</row>
    <row r="86" spans="2:55" ht="19.5">
      <c r="B86" s="150" t="str">
        <f>$A$3</f>
        <v>Sommerturnier der Energieversorgung Sehnde</v>
      </c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</row>
    <row r="88" spans="2:75" ht="12.75">
      <c r="B88" s="50" t="s">
        <v>91</v>
      </c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121"/>
      <c r="BR88" s="121"/>
      <c r="BS88" s="121"/>
      <c r="BT88" s="121"/>
      <c r="BU88" s="121"/>
      <c r="BV88" s="121"/>
      <c r="BW88" s="121"/>
    </row>
    <row r="89" ht="8.25" customHeight="1" thickBot="1"/>
    <row r="90" spans="9:48" ht="25.5" customHeight="1">
      <c r="I90" s="145" t="s">
        <v>52</v>
      </c>
      <c r="J90" s="146"/>
      <c r="K90" s="146"/>
      <c r="L90" s="67"/>
      <c r="M90" s="147" t="str">
        <f>IF(ISBLANK($AZ$81)," ",IF($AW81&gt;$AZ$81,$O$81,IF($AZ$81&gt;$AW$81,$AF$81)))</f>
        <v> </v>
      </c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8"/>
    </row>
    <row r="91" spans="9:48" ht="25.5" customHeight="1">
      <c r="I91" s="141" t="s">
        <v>53</v>
      </c>
      <c r="J91" s="142"/>
      <c r="K91" s="142"/>
      <c r="L91" s="68"/>
      <c r="M91" s="139" t="str">
        <f>IF(ISBLANK($AZ$81)," ",IF($AW81&lt;$AZ$81,$O$81,IF($AZ$81&lt;$AW$81,$AF$81)))</f>
        <v> </v>
      </c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40"/>
    </row>
    <row r="92" spans="9:48" ht="25.5" customHeight="1">
      <c r="I92" s="141" t="s">
        <v>54</v>
      </c>
      <c r="J92" s="142"/>
      <c r="K92" s="142"/>
      <c r="L92" s="68"/>
      <c r="M92" s="139" t="str">
        <f>IF(ISBLANK($AZ$77)," ",IF($AW77&gt;$AZ$77,$O$77,IF($AZ$77&gt;$AW$77,$AF$77)))</f>
        <v> </v>
      </c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40"/>
    </row>
    <row r="93" spans="9:48" ht="25.5" customHeight="1">
      <c r="I93" s="141" t="s">
        <v>55</v>
      </c>
      <c r="J93" s="142"/>
      <c r="K93" s="142"/>
      <c r="L93" s="68"/>
      <c r="M93" s="139" t="str">
        <f>IF(ISBLANK($AZ$77)," ",IF($AW77&lt;$AZ$77,$O$77,IF($AZ$77&lt;$AW$77,$AF$77)))</f>
        <v> </v>
      </c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40"/>
    </row>
    <row r="94" spans="9:48" ht="25.5" customHeight="1">
      <c r="I94" s="141" t="s">
        <v>56</v>
      </c>
      <c r="J94" s="142"/>
      <c r="K94" s="142"/>
      <c r="L94" s="68"/>
      <c r="M94" s="139" t="str">
        <f>IF(ISBLANK($AZ$73)," ",IF($AW73&gt;$AZ$73,$O$73,IF($AZ$73&gt;$AW$73,$AF$73)))</f>
        <v> </v>
      </c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40"/>
    </row>
    <row r="95" spans="9:48" ht="25.5" customHeight="1">
      <c r="I95" s="141" t="s">
        <v>92</v>
      </c>
      <c r="J95" s="142"/>
      <c r="K95" s="142"/>
      <c r="L95" s="68"/>
      <c r="M95" s="139" t="str">
        <f>IF(ISBLANK($AZ$73)," ",IF($AW73&lt;$AZ$73,$O$73,IF($AZ$73&lt;$AW$73,$AF$73)))</f>
        <v> </v>
      </c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40"/>
    </row>
    <row r="96" spans="9:48" ht="25.5" customHeight="1">
      <c r="I96" s="141" t="s">
        <v>93</v>
      </c>
      <c r="J96" s="142"/>
      <c r="K96" s="142"/>
      <c r="L96" s="68"/>
      <c r="M96" s="139" t="str">
        <f>IF(ISBLANK($AZ$69)," ",IF($AW69&gt;$AZ$69,$O$69,IF($AZ$69&gt;$AW$69,$AF$69)))</f>
        <v> </v>
      </c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40"/>
    </row>
    <row r="97" spans="9:48" ht="25.5" customHeight="1">
      <c r="I97" s="141" t="s">
        <v>94</v>
      </c>
      <c r="J97" s="142"/>
      <c r="K97" s="142"/>
      <c r="L97" s="68"/>
      <c r="M97" s="139" t="str">
        <f>IF(ISBLANK($AZ$69)," ",IF($AW69&lt;$AZ$69,$O$69,IF($AZ$69&lt;$AW$69,$AF$69)))</f>
        <v> </v>
      </c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40"/>
    </row>
    <row r="98" spans="9:48" ht="25.5" customHeight="1">
      <c r="I98" s="141" t="s">
        <v>95</v>
      </c>
      <c r="J98" s="142"/>
      <c r="K98" s="142"/>
      <c r="L98" s="68"/>
      <c r="M98" s="139" t="str">
        <f>IF(ISBLANK($AZ$65)," ",IF($AW65&gt;$AZ$65,$O$65,IF($AZ$65&gt;$AW$65,$AF$65)))</f>
        <v> </v>
      </c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40"/>
    </row>
    <row r="99" spans="9:48" ht="25.5" customHeight="1" thickBot="1">
      <c r="I99" s="135" t="s">
        <v>96</v>
      </c>
      <c r="J99" s="136"/>
      <c r="K99" s="136"/>
      <c r="L99" s="69"/>
      <c r="M99" s="137" t="str">
        <f>IF(ISBLANK($AZ$65)," ",IF($AW65&lt;$AZ$65,$O$65,IF($AZ$65&lt;$AW$65,$AF$65)))</f>
        <v> </v>
      </c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8"/>
    </row>
  </sheetData>
  <sheetProtection/>
  <mergeCells count="393">
    <mergeCell ref="B8:AM8"/>
    <mergeCell ref="H10:L10"/>
    <mergeCell ref="U10:V10"/>
    <mergeCell ref="D16:Z16"/>
    <mergeCell ref="AE16:AF16"/>
    <mergeCell ref="AG16:BC16"/>
    <mergeCell ref="B15:Z15"/>
    <mergeCell ref="AE15:BC15"/>
    <mergeCell ref="A2:AP2"/>
    <mergeCell ref="A3:AP3"/>
    <mergeCell ref="A4:AP4"/>
    <mergeCell ref="M6:T6"/>
    <mergeCell ref="Y6:AF6"/>
    <mergeCell ref="D19:Z19"/>
    <mergeCell ref="AE19:AF19"/>
    <mergeCell ref="AG19:BC19"/>
    <mergeCell ref="X10:AB10"/>
    <mergeCell ref="AL10:AP10"/>
    <mergeCell ref="B17:C17"/>
    <mergeCell ref="D17:Z17"/>
    <mergeCell ref="AE17:AF17"/>
    <mergeCell ref="AG17:BC17"/>
    <mergeCell ref="B16:C16"/>
    <mergeCell ref="D24:F24"/>
    <mergeCell ref="G24:I24"/>
    <mergeCell ref="J24:N24"/>
    <mergeCell ref="O24:AV24"/>
    <mergeCell ref="AW24:BA24"/>
    <mergeCell ref="B18:C18"/>
    <mergeCell ref="D18:Z18"/>
    <mergeCell ref="AE18:AF18"/>
    <mergeCell ref="AG18:BC18"/>
    <mergeCell ref="B19:C19"/>
    <mergeCell ref="J25:N25"/>
    <mergeCell ref="G26:I26"/>
    <mergeCell ref="J26:N26"/>
    <mergeCell ref="AW25:AX25"/>
    <mergeCell ref="AZ25:BA25"/>
    <mergeCell ref="B20:C20"/>
    <mergeCell ref="D20:Z20"/>
    <mergeCell ref="AE20:AF20"/>
    <mergeCell ref="AG20:BC20"/>
    <mergeCell ref="B24:C24"/>
    <mergeCell ref="O26:AD26"/>
    <mergeCell ref="AF26:AV26"/>
    <mergeCell ref="AZ27:BA27"/>
    <mergeCell ref="O25:AD25"/>
    <mergeCell ref="AF25:AV25"/>
    <mergeCell ref="B26:C26"/>
    <mergeCell ref="D26:F26"/>
    <mergeCell ref="B25:C25"/>
    <mergeCell ref="D25:F25"/>
    <mergeCell ref="G25:I25"/>
    <mergeCell ref="AZ28:BA28"/>
    <mergeCell ref="J28:N28"/>
    <mergeCell ref="O28:AD28"/>
    <mergeCell ref="AF28:AV28"/>
    <mergeCell ref="AW28:AX28"/>
    <mergeCell ref="AW26:AX26"/>
    <mergeCell ref="AZ26:BA26"/>
    <mergeCell ref="O27:AD27"/>
    <mergeCell ref="AF27:AV27"/>
    <mergeCell ref="AW27:AX27"/>
    <mergeCell ref="G27:I27"/>
    <mergeCell ref="J27:N27"/>
    <mergeCell ref="J29:N29"/>
    <mergeCell ref="AW29:AX29"/>
    <mergeCell ref="O29:AD29"/>
    <mergeCell ref="AF29:AV29"/>
    <mergeCell ref="G28:I28"/>
    <mergeCell ref="G30:I30"/>
    <mergeCell ref="J30:N30"/>
    <mergeCell ref="B30:C30"/>
    <mergeCell ref="D30:F30"/>
    <mergeCell ref="B27:C27"/>
    <mergeCell ref="D27:F27"/>
    <mergeCell ref="B29:C29"/>
    <mergeCell ref="D29:F29"/>
    <mergeCell ref="B28:C28"/>
    <mergeCell ref="D28:F28"/>
    <mergeCell ref="B31:C31"/>
    <mergeCell ref="O31:AD31"/>
    <mergeCell ref="AZ29:BA29"/>
    <mergeCell ref="G29:I29"/>
    <mergeCell ref="AF31:AV31"/>
    <mergeCell ref="AW31:AX31"/>
    <mergeCell ref="O30:AD30"/>
    <mergeCell ref="AF30:AV30"/>
    <mergeCell ref="AW30:AX30"/>
    <mergeCell ref="AZ30:BA30"/>
    <mergeCell ref="B32:C32"/>
    <mergeCell ref="D32:F32"/>
    <mergeCell ref="G32:I32"/>
    <mergeCell ref="AZ32:BA32"/>
    <mergeCell ref="O33:AD33"/>
    <mergeCell ref="AF33:AV33"/>
    <mergeCell ref="D31:F31"/>
    <mergeCell ref="G31:I31"/>
    <mergeCell ref="J31:N31"/>
    <mergeCell ref="J32:N32"/>
    <mergeCell ref="AZ33:BA33"/>
    <mergeCell ref="AZ31:BA31"/>
    <mergeCell ref="AW34:AX34"/>
    <mergeCell ref="AZ34:BA34"/>
    <mergeCell ref="G34:I34"/>
    <mergeCell ref="J34:N34"/>
    <mergeCell ref="O34:AD34"/>
    <mergeCell ref="AF34:AV34"/>
    <mergeCell ref="O35:AD35"/>
    <mergeCell ref="AF35:AV35"/>
    <mergeCell ref="AW35:AX35"/>
    <mergeCell ref="D35:F35"/>
    <mergeCell ref="AW32:AX32"/>
    <mergeCell ref="G33:I33"/>
    <mergeCell ref="J33:N33"/>
    <mergeCell ref="AW33:AX33"/>
    <mergeCell ref="O32:AD32"/>
    <mergeCell ref="AF32:AV32"/>
    <mergeCell ref="B33:C33"/>
    <mergeCell ref="D33:F33"/>
    <mergeCell ref="B34:C34"/>
    <mergeCell ref="D34:F34"/>
    <mergeCell ref="AZ35:BA35"/>
    <mergeCell ref="B36:C36"/>
    <mergeCell ref="D36:F36"/>
    <mergeCell ref="G36:I36"/>
    <mergeCell ref="AZ36:BA36"/>
    <mergeCell ref="B35:C35"/>
    <mergeCell ref="G35:I35"/>
    <mergeCell ref="J35:N35"/>
    <mergeCell ref="J37:N37"/>
    <mergeCell ref="AW37:AX37"/>
    <mergeCell ref="O37:AD37"/>
    <mergeCell ref="AF37:AV37"/>
    <mergeCell ref="J36:N36"/>
    <mergeCell ref="O36:AD36"/>
    <mergeCell ref="AF36:AV36"/>
    <mergeCell ref="AW36:AX36"/>
    <mergeCell ref="AZ38:BA38"/>
    <mergeCell ref="G38:I38"/>
    <mergeCell ref="J38:N38"/>
    <mergeCell ref="B38:C38"/>
    <mergeCell ref="D38:F38"/>
    <mergeCell ref="AZ37:BA37"/>
    <mergeCell ref="G37:I37"/>
    <mergeCell ref="AF38:AV38"/>
    <mergeCell ref="AW41:AX41"/>
    <mergeCell ref="AF40:AV40"/>
    <mergeCell ref="AW40:AX40"/>
    <mergeCell ref="B37:C37"/>
    <mergeCell ref="D37:F37"/>
    <mergeCell ref="AW38:AX38"/>
    <mergeCell ref="O40:AD40"/>
    <mergeCell ref="B39:C39"/>
    <mergeCell ref="D39:F39"/>
    <mergeCell ref="G39:I39"/>
    <mergeCell ref="J39:N39"/>
    <mergeCell ref="O38:AD38"/>
    <mergeCell ref="AZ41:BA41"/>
    <mergeCell ref="AZ39:BA39"/>
    <mergeCell ref="O39:AD39"/>
    <mergeCell ref="AF39:AV39"/>
    <mergeCell ref="AW39:AX39"/>
    <mergeCell ref="B40:C40"/>
    <mergeCell ref="D40:F40"/>
    <mergeCell ref="G40:I40"/>
    <mergeCell ref="AZ40:BA40"/>
    <mergeCell ref="J40:N40"/>
    <mergeCell ref="AW42:AX42"/>
    <mergeCell ref="AF42:AV42"/>
    <mergeCell ref="B41:C41"/>
    <mergeCell ref="D41:F41"/>
    <mergeCell ref="G41:I41"/>
    <mergeCell ref="J41:N41"/>
    <mergeCell ref="O41:AD41"/>
    <mergeCell ref="AF41:AV41"/>
    <mergeCell ref="D42:F42"/>
    <mergeCell ref="G42:I42"/>
    <mergeCell ref="J42:N42"/>
    <mergeCell ref="O42:AD42"/>
    <mergeCell ref="AZ42:BA42"/>
    <mergeCell ref="B43:C43"/>
    <mergeCell ref="D43:F43"/>
    <mergeCell ref="G43:I43"/>
    <mergeCell ref="J43:N43"/>
    <mergeCell ref="O43:AD43"/>
    <mergeCell ref="AF43:AV43"/>
    <mergeCell ref="AW43:AX43"/>
    <mergeCell ref="B42:C42"/>
    <mergeCell ref="AZ43:BA43"/>
    <mergeCell ref="AW44:AX44"/>
    <mergeCell ref="AZ44:BA44"/>
    <mergeCell ref="O44:AD44"/>
    <mergeCell ref="AF44:AV44"/>
    <mergeCell ref="B44:C44"/>
    <mergeCell ref="D44:F44"/>
    <mergeCell ref="G44:I44"/>
    <mergeCell ref="J44:N44"/>
    <mergeCell ref="AV48:AZ48"/>
    <mergeCell ref="BA48:BC48"/>
    <mergeCell ref="B48:O48"/>
    <mergeCell ref="P48:R48"/>
    <mergeCell ref="S48:W48"/>
    <mergeCell ref="X48:Z48"/>
    <mergeCell ref="P49:R49"/>
    <mergeCell ref="S49:T49"/>
    <mergeCell ref="V49:W49"/>
    <mergeCell ref="X49:Z49"/>
    <mergeCell ref="AE48:AR48"/>
    <mergeCell ref="AS48:AU48"/>
    <mergeCell ref="AY50:AZ50"/>
    <mergeCell ref="BA50:BC50"/>
    <mergeCell ref="AS50:AU50"/>
    <mergeCell ref="AV50:AW50"/>
    <mergeCell ref="AY49:AZ49"/>
    <mergeCell ref="BA49:BC49"/>
    <mergeCell ref="B50:C50"/>
    <mergeCell ref="D50:O50"/>
    <mergeCell ref="P50:R50"/>
    <mergeCell ref="S50:T50"/>
    <mergeCell ref="AS49:AU49"/>
    <mergeCell ref="AV49:AW49"/>
    <mergeCell ref="AE49:AF49"/>
    <mergeCell ref="AG49:AR49"/>
    <mergeCell ref="B49:C49"/>
    <mergeCell ref="D49:O49"/>
    <mergeCell ref="AE51:AF51"/>
    <mergeCell ref="AG51:AR51"/>
    <mergeCell ref="V50:W50"/>
    <mergeCell ref="X50:Z50"/>
    <mergeCell ref="AE50:AF50"/>
    <mergeCell ref="AG50:AR50"/>
    <mergeCell ref="AY51:AZ51"/>
    <mergeCell ref="BA51:BC51"/>
    <mergeCell ref="B51:C51"/>
    <mergeCell ref="D51:O51"/>
    <mergeCell ref="P51:R51"/>
    <mergeCell ref="S51:T51"/>
    <mergeCell ref="AS51:AU51"/>
    <mergeCell ref="AV51:AW51"/>
    <mergeCell ref="V51:W51"/>
    <mergeCell ref="X51:Z51"/>
    <mergeCell ref="B52:C52"/>
    <mergeCell ref="D52:O52"/>
    <mergeCell ref="P52:R52"/>
    <mergeCell ref="S52:T52"/>
    <mergeCell ref="P53:R53"/>
    <mergeCell ref="S53:T53"/>
    <mergeCell ref="B53:C53"/>
    <mergeCell ref="D53:O53"/>
    <mergeCell ref="AE52:AF52"/>
    <mergeCell ref="AG52:AR52"/>
    <mergeCell ref="AE53:AF53"/>
    <mergeCell ref="AG53:AR53"/>
    <mergeCell ref="V53:W53"/>
    <mergeCell ref="X53:Z53"/>
    <mergeCell ref="V52:W52"/>
    <mergeCell ref="X52:Z52"/>
    <mergeCell ref="B64:C64"/>
    <mergeCell ref="D64:N64"/>
    <mergeCell ref="O64:AV64"/>
    <mergeCell ref="AW64:BA64"/>
    <mergeCell ref="B65:C66"/>
    <mergeCell ref="D65:N66"/>
    <mergeCell ref="O65:AD65"/>
    <mergeCell ref="AF65:AV65"/>
    <mergeCell ref="BB80:BD80"/>
    <mergeCell ref="AZ65:BA66"/>
    <mergeCell ref="O66:AD66"/>
    <mergeCell ref="AF66:AV66"/>
    <mergeCell ref="AW65:AX66"/>
    <mergeCell ref="AY65:AY66"/>
    <mergeCell ref="BB72:BD72"/>
    <mergeCell ref="BB73:BD74"/>
    <mergeCell ref="BB76:BD76"/>
    <mergeCell ref="BB77:BD78"/>
    <mergeCell ref="BB69:BD70"/>
    <mergeCell ref="BB41:BD41"/>
    <mergeCell ref="BB40:BD40"/>
    <mergeCell ref="BB39:BD39"/>
    <mergeCell ref="B56:BC56"/>
    <mergeCell ref="B57:BC57"/>
    <mergeCell ref="H61:L61"/>
    <mergeCell ref="U61:V61"/>
    <mergeCell ref="X61:AB61"/>
    <mergeCell ref="AL61:AP61"/>
    <mergeCell ref="AS53:AU53"/>
    <mergeCell ref="AV53:AW53"/>
    <mergeCell ref="BB42:BD42"/>
    <mergeCell ref="BB64:BD64"/>
    <mergeCell ref="AS52:AU52"/>
    <mergeCell ref="AV52:AW52"/>
    <mergeCell ref="AY53:AZ53"/>
    <mergeCell ref="BA53:BC53"/>
    <mergeCell ref="AY52:AZ52"/>
    <mergeCell ref="BA52:BC52"/>
    <mergeCell ref="B72:C72"/>
    <mergeCell ref="D72:N72"/>
    <mergeCell ref="O68:AV68"/>
    <mergeCell ref="AW68:BA68"/>
    <mergeCell ref="B69:C70"/>
    <mergeCell ref="D69:N70"/>
    <mergeCell ref="B68:C68"/>
    <mergeCell ref="D68:N68"/>
    <mergeCell ref="O72:AV72"/>
    <mergeCell ref="AW72:BA72"/>
    <mergeCell ref="O69:AD69"/>
    <mergeCell ref="AF69:AV69"/>
    <mergeCell ref="AW69:AX70"/>
    <mergeCell ref="AY69:AY70"/>
    <mergeCell ref="O70:AD70"/>
    <mergeCell ref="AF70:AV70"/>
    <mergeCell ref="AZ69:BA70"/>
    <mergeCell ref="B76:C76"/>
    <mergeCell ref="B73:C74"/>
    <mergeCell ref="D73:N74"/>
    <mergeCell ref="O73:AD73"/>
    <mergeCell ref="O74:AD74"/>
    <mergeCell ref="D76:N76"/>
    <mergeCell ref="O76:AV76"/>
    <mergeCell ref="AF73:AV73"/>
    <mergeCell ref="AF74:AV74"/>
    <mergeCell ref="AF82:AV82"/>
    <mergeCell ref="B77:C78"/>
    <mergeCell ref="D77:N78"/>
    <mergeCell ref="O77:AD77"/>
    <mergeCell ref="AF77:AV77"/>
    <mergeCell ref="O82:AD82"/>
    <mergeCell ref="B80:C80"/>
    <mergeCell ref="D80:N80"/>
    <mergeCell ref="O80:AV80"/>
    <mergeCell ref="O78:AD78"/>
    <mergeCell ref="AF78:AV78"/>
    <mergeCell ref="AY77:AY78"/>
    <mergeCell ref="AW77:AX78"/>
    <mergeCell ref="AW76:BA76"/>
    <mergeCell ref="AW80:BA80"/>
    <mergeCell ref="AW73:AX74"/>
    <mergeCell ref="AY73:AY74"/>
    <mergeCell ref="B85:BC85"/>
    <mergeCell ref="B86:BC86"/>
    <mergeCell ref="B81:C82"/>
    <mergeCell ref="D81:N82"/>
    <mergeCell ref="O81:AD81"/>
    <mergeCell ref="AF81:AV81"/>
    <mergeCell ref="BB81:BD82"/>
    <mergeCell ref="AW81:AX82"/>
    <mergeCell ref="I95:K95"/>
    <mergeCell ref="M95:AV95"/>
    <mergeCell ref="I90:K90"/>
    <mergeCell ref="M90:AV90"/>
    <mergeCell ref="I91:K91"/>
    <mergeCell ref="M91:AV91"/>
    <mergeCell ref="I92:K92"/>
    <mergeCell ref="M92:AV92"/>
    <mergeCell ref="BB27:BD27"/>
    <mergeCell ref="BB28:BD28"/>
    <mergeCell ref="BB38:BD38"/>
    <mergeCell ref="BB37:BD37"/>
    <mergeCell ref="AY81:AY82"/>
    <mergeCell ref="AZ81:BA82"/>
    <mergeCell ref="AZ77:BA78"/>
    <mergeCell ref="AZ73:BA74"/>
    <mergeCell ref="BB65:BD66"/>
    <mergeCell ref="BB68:BD68"/>
    <mergeCell ref="I93:K93"/>
    <mergeCell ref="M93:AV93"/>
    <mergeCell ref="I94:K94"/>
    <mergeCell ref="M94:AV94"/>
    <mergeCell ref="BB25:BD25"/>
    <mergeCell ref="BB26:BD26"/>
    <mergeCell ref="BB31:BD31"/>
    <mergeCell ref="BB44:BD44"/>
    <mergeCell ref="BB43:BD43"/>
    <mergeCell ref="BB32:BD32"/>
    <mergeCell ref="I99:K99"/>
    <mergeCell ref="M99:AV99"/>
    <mergeCell ref="I96:K96"/>
    <mergeCell ref="M96:AV96"/>
    <mergeCell ref="I97:K97"/>
    <mergeCell ref="M97:AV97"/>
    <mergeCell ref="I98:K98"/>
    <mergeCell ref="M98:AV98"/>
    <mergeCell ref="BI13:BO14"/>
    <mergeCell ref="BQ13:BW14"/>
    <mergeCell ref="BF24:BH24"/>
    <mergeCell ref="BB24:BD24"/>
    <mergeCell ref="BB36:BD36"/>
    <mergeCell ref="BB35:BD35"/>
    <mergeCell ref="BB29:BD29"/>
    <mergeCell ref="BB30:BD30"/>
    <mergeCell ref="BB33:BD33"/>
    <mergeCell ref="BB34:BD34"/>
  </mergeCells>
  <printOptions/>
  <pageMargins left="0.2362204724409449" right="0.2362204724409449" top="0.3937007874015748" bottom="0.3937007874015748" header="0.31496062992125984" footer="0.3149606299212598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N102"/>
  <sheetViews>
    <sheetView view="pageBreakPreview" zoomScale="60" zoomScalePageLayoutView="0" workbookViewId="0" topLeftCell="A29">
      <selection activeCell="AW30" sqref="AW30:AX30"/>
    </sheetView>
  </sheetViews>
  <sheetFormatPr defaultColWidth="1.7109375" defaultRowHeight="12.75"/>
  <cols>
    <col min="1" max="55" width="1.7109375" style="0" customWidth="1"/>
    <col min="56" max="56" width="5.7109375" style="70" customWidth="1"/>
    <col min="57" max="57" width="1.7109375" style="95" customWidth="1"/>
    <col min="58" max="60" width="1.7109375" style="96" customWidth="1"/>
    <col min="61" max="61" width="10.7109375" style="96" customWidth="1"/>
    <col min="62" max="62" width="20.7109375" style="96" customWidth="1"/>
    <col min="63" max="67" width="10.7109375" style="96" customWidth="1"/>
    <col min="68" max="68" width="1.7109375" style="96" customWidth="1"/>
    <col min="69" max="69" width="10.7109375" style="112" customWidth="1"/>
    <col min="70" max="70" width="20.7109375" style="112" customWidth="1"/>
    <col min="71" max="75" width="10.7109375" style="112" customWidth="1"/>
    <col min="76" max="82" width="1.7109375" style="72" customWidth="1"/>
    <col min="83" max="85" width="1.7109375" style="70" customWidth="1"/>
    <col min="86" max="117" width="1.7109375" style="32" customWidth="1"/>
    <col min="118" max="118" width="1.7109375" style="90" customWidth="1"/>
  </cols>
  <sheetData>
    <row r="1" spans="57:68" ht="7.5" customHeight="1">
      <c r="BE1" s="3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</row>
    <row r="2" spans="1:68" ht="30">
      <c r="A2" s="293" t="s">
        <v>38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0"/>
      <c r="BE2" s="3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</row>
    <row r="3" spans="1:117" s="37" customFormat="1" ht="27">
      <c r="A3" s="295" t="s">
        <v>97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34"/>
      <c r="AR3" s="35"/>
      <c r="AS3" s="35"/>
      <c r="AT3" s="35" t="s">
        <v>39</v>
      </c>
      <c r="AU3" s="35"/>
      <c r="AV3" s="35"/>
      <c r="AW3" s="35"/>
      <c r="AX3" s="35"/>
      <c r="AY3" s="35"/>
      <c r="AZ3" s="35"/>
      <c r="BA3" s="35"/>
      <c r="BB3" s="35"/>
      <c r="BC3" s="36"/>
      <c r="BD3" s="73"/>
      <c r="BE3" s="38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113"/>
      <c r="BR3" s="113"/>
      <c r="BS3" s="113"/>
      <c r="BT3" s="113"/>
      <c r="BU3" s="113"/>
      <c r="BV3" s="113"/>
      <c r="BW3" s="113"/>
      <c r="BX3" s="74"/>
      <c r="BY3" s="74"/>
      <c r="BZ3" s="74"/>
      <c r="CA3" s="74"/>
      <c r="CB3" s="74"/>
      <c r="CC3" s="74"/>
      <c r="CD3" s="74"/>
      <c r="CE3" s="73"/>
      <c r="CF3" s="73"/>
      <c r="CG3" s="73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</row>
    <row r="4" spans="1:117" s="42" customFormat="1" ht="15">
      <c r="A4" s="297" t="s">
        <v>110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39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1"/>
      <c r="BD4" s="75"/>
      <c r="BE4" s="43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114"/>
      <c r="BR4" s="114"/>
      <c r="BS4" s="114"/>
      <c r="BT4" s="114"/>
      <c r="BU4" s="114"/>
      <c r="BV4" s="114"/>
      <c r="BW4" s="114"/>
      <c r="BX4" s="76"/>
      <c r="BY4" s="76"/>
      <c r="BZ4" s="76"/>
      <c r="CA4" s="76"/>
      <c r="CB4" s="76"/>
      <c r="CC4" s="76"/>
      <c r="CD4" s="76"/>
      <c r="CE4" s="75"/>
      <c r="CF4" s="75"/>
      <c r="CG4" s="75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</row>
    <row r="5" spans="43:117" s="42" customFormat="1" ht="6" customHeight="1">
      <c r="AQ5" s="39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1"/>
      <c r="BD5" s="75"/>
      <c r="BE5" s="43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114"/>
      <c r="BR5" s="114"/>
      <c r="BS5" s="114"/>
      <c r="BT5" s="114"/>
      <c r="BU5" s="114"/>
      <c r="BV5" s="114"/>
      <c r="BW5" s="114"/>
      <c r="BX5" s="76"/>
      <c r="BY5" s="76"/>
      <c r="BZ5" s="76"/>
      <c r="CA5" s="76"/>
      <c r="CB5" s="76"/>
      <c r="CC5" s="76"/>
      <c r="CD5" s="76"/>
      <c r="CE5" s="75"/>
      <c r="CF5" s="75"/>
      <c r="CG5" s="75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</row>
    <row r="6" spans="12:117" s="42" customFormat="1" ht="15">
      <c r="L6" s="44" t="s">
        <v>40</v>
      </c>
      <c r="M6" s="299" t="s">
        <v>115</v>
      </c>
      <c r="N6" s="299"/>
      <c r="O6" s="299"/>
      <c r="P6" s="299"/>
      <c r="Q6" s="299"/>
      <c r="R6" s="299"/>
      <c r="S6" s="299"/>
      <c r="T6" s="299"/>
      <c r="U6" s="42" t="s">
        <v>41</v>
      </c>
      <c r="Y6" s="300">
        <v>41083</v>
      </c>
      <c r="Z6" s="300"/>
      <c r="AA6" s="300"/>
      <c r="AB6" s="300"/>
      <c r="AC6" s="300"/>
      <c r="AD6" s="300"/>
      <c r="AE6" s="300"/>
      <c r="AF6" s="300"/>
      <c r="AQ6" s="39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1"/>
      <c r="BD6" s="75"/>
      <c r="BE6" s="43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114"/>
      <c r="BR6" s="114"/>
      <c r="BS6" s="114"/>
      <c r="BT6" s="114"/>
      <c r="BU6" s="114"/>
      <c r="BV6" s="114"/>
      <c r="BW6" s="114"/>
      <c r="BX6" s="76"/>
      <c r="BY6" s="76"/>
      <c r="BZ6" s="76"/>
      <c r="CA6" s="76"/>
      <c r="CB6" s="76"/>
      <c r="CC6" s="76"/>
      <c r="CD6" s="76"/>
      <c r="CE6" s="75"/>
      <c r="CF6" s="75"/>
      <c r="CG6" s="75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</row>
    <row r="7" spans="43:117" s="42" customFormat="1" ht="6" customHeight="1">
      <c r="AQ7" s="39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1"/>
      <c r="BD7" s="75"/>
      <c r="BE7" s="43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114"/>
      <c r="BR7" s="114"/>
      <c r="BS7" s="114"/>
      <c r="BT7" s="114"/>
      <c r="BU7" s="114"/>
      <c r="BV7" s="114"/>
      <c r="BW7" s="114"/>
      <c r="BX7" s="76"/>
      <c r="BY7" s="76"/>
      <c r="BZ7" s="76"/>
      <c r="CA7" s="76"/>
      <c r="CB7" s="76"/>
      <c r="CC7" s="76"/>
      <c r="CD7" s="76"/>
      <c r="CE7" s="75"/>
      <c r="CF7" s="75"/>
      <c r="CG7" s="75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</row>
    <row r="8" spans="2:117" s="42" customFormat="1" ht="15">
      <c r="B8" s="301" t="s">
        <v>108</v>
      </c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Q8" s="45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7"/>
      <c r="BD8" s="75"/>
      <c r="BE8" s="43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114"/>
      <c r="BR8" s="114"/>
      <c r="BS8" s="114"/>
      <c r="BT8" s="114"/>
      <c r="BU8" s="114"/>
      <c r="BV8" s="114"/>
      <c r="BW8" s="114"/>
      <c r="BX8" s="76"/>
      <c r="BY8" s="76"/>
      <c r="BZ8" s="76"/>
      <c r="CA8" s="76"/>
      <c r="CB8" s="76"/>
      <c r="CC8" s="76"/>
      <c r="CD8" s="76"/>
      <c r="CE8" s="75"/>
      <c r="CF8" s="75"/>
      <c r="CG8" s="75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</row>
    <row r="9" spans="56:117" s="42" customFormat="1" ht="6" customHeight="1">
      <c r="BD9" s="75"/>
      <c r="BE9" s="43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114"/>
      <c r="BR9" s="114"/>
      <c r="BS9" s="114"/>
      <c r="BT9" s="114"/>
      <c r="BU9" s="114"/>
      <c r="BV9" s="114"/>
      <c r="BW9" s="114"/>
      <c r="BX9" s="76"/>
      <c r="BY9" s="76"/>
      <c r="BZ9" s="76"/>
      <c r="CA9" s="76"/>
      <c r="CB9" s="76"/>
      <c r="CC9" s="76"/>
      <c r="CD9" s="76"/>
      <c r="CE9" s="75"/>
      <c r="CF9" s="75"/>
      <c r="CG9" s="75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</row>
    <row r="10" spans="7:117" s="42" customFormat="1" ht="15">
      <c r="G10" s="28" t="s">
        <v>42</v>
      </c>
      <c r="H10" s="240">
        <v>0.375</v>
      </c>
      <c r="I10" s="240"/>
      <c r="J10" s="240"/>
      <c r="K10" s="240"/>
      <c r="L10" s="240"/>
      <c r="M10" s="90" t="s">
        <v>43</v>
      </c>
      <c r="T10" s="28" t="s">
        <v>44</v>
      </c>
      <c r="U10" s="289">
        <v>1</v>
      </c>
      <c r="V10" s="289" t="s">
        <v>45</v>
      </c>
      <c r="W10" s="49" t="s">
        <v>46</v>
      </c>
      <c r="X10" s="243">
        <v>0.009027777777777779</v>
      </c>
      <c r="Y10" s="243"/>
      <c r="Z10" s="243"/>
      <c r="AA10" s="243"/>
      <c r="AB10" s="243"/>
      <c r="AC10" s="90" t="s">
        <v>47</v>
      </c>
      <c r="AK10" s="28" t="s">
        <v>48</v>
      </c>
      <c r="AL10" s="243">
        <v>0.001388888888888889</v>
      </c>
      <c r="AM10" s="243"/>
      <c r="AN10" s="243"/>
      <c r="AO10" s="243"/>
      <c r="AP10" s="243"/>
      <c r="AQ10" s="90" t="s">
        <v>47</v>
      </c>
      <c r="BD10" s="75"/>
      <c r="BE10" s="43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114"/>
      <c r="BR10" s="114"/>
      <c r="BS10" s="114"/>
      <c r="BT10" s="114"/>
      <c r="BU10" s="114"/>
      <c r="BV10" s="114"/>
      <c r="BW10" s="114"/>
      <c r="BX10" s="76"/>
      <c r="BY10" s="76"/>
      <c r="BZ10" s="76"/>
      <c r="CA10" s="76"/>
      <c r="CB10" s="76"/>
      <c r="CC10" s="76"/>
      <c r="CD10" s="76"/>
      <c r="CE10" s="75"/>
      <c r="CF10" s="75"/>
      <c r="CG10" s="75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</row>
    <row r="11" ht="9" customHeight="1"/>
    <row r="12" ht="6" customHeight="1"/>
    <row r="13" spans="2:75" ht="15">
      <c r="B13" s="50" t="s">
        <v>49</v>
      </c>
      <c r="BI13" s="291" t="s">
        <v>99</v>
      </c>
      <c r="BJ13" s="314"/>
      <c r="BK13" s="314"/>
      <c r="BL13" s="314"/>
      <c r="BM13" s="314"/>
      <c r="BN13" s="314"/>
      <c r="BO13" s="314"/>
      <c r="BP13" s="97"/>
      <c r="BQ13" s="315" t="s">
        <v>100</v>
      </c>
      <c r="BR13" s="316"/>
      <c r="BS13" s="316"/>
      <c r="BT13" s="316"/>
      <c r="BU13" s="316"/>
      <c r="BV13" s="316"/>
      <c r="BW13" s="316"/>
    </row>
    <row r="14" spans="57:75" ht="6" customHeight="1" thickBot="1">
      <c r="BE14" s="32"/>
      <c r="BF14" s="92"/>
      <c r="BG14" s="92"/>
      <c r="BH14" s="92"/>
      <c r="BI14" s="314"/>
      <c r="BJ14" s="314"/>
      <c r="BK14" s="314"/>
      <c r="BL14" s="314"/>
      <c r="BM14" s="314"/>
      <c r="BN14" s="314"/>
      <c r="BO14" s="314"/>
      <c r="BP14" s="97"/>
      <c r="BQ14" s="316"/>
      <c r="BR14" s="316"/>
      <c r="BS14" s="316"/>
      <c r="BT14" s="316"/>
      <c r="BU14" s="316"/>
      <c r="BV14" s="316"/>
      <c r="BW14" s="316"/>
    </row>
    <row r="15" spans="2:75" ht="15.75" thickBot="1">
      <c r="B15" s="286" t="s">
        <v>99</v>
      </c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8"/>
      <c r="AE15" s="286" t="s">
        <v>100</v>
      </c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8"/>
      <c r="BE15" s="32"/>
      <c r="BF15" s="92"/>
      <c r="BG15" s="92"/>
      <c r="BH15" s="92"/>
      <c r="BI15" s="98" t="s">
        <v>102</v>
      </c>
      <c r="BJ15" s="98" t="s">
        <v>103</v>
      </c>
      <c r="BK15" s="98" t="s">
        <v>64</v>
      </c>
      <c r="BL15" s="98" t="s">
        <v>104</v>
      </c>
      <c r="BM15" s="98" t="s">
        <v>105</v>
      </c>
      <c r="BN15" s="98" t="s">
        <v>106</v>
      </c>
      <c r="BO15" s="98" t="s">
        <v>107</v>
      </c>
      <c r="BP15" s="98"/>
      <c r="BQ15" s="115" t="s">
        <v>102</v>
      </c>
      <c r="BR15" s="115" t="s">
        <v>103</v>
      </c>
      <c r="BS15" s="115" t="s">
        <v>64</v>
      </c>
      <c r="BT15" s="115" t="s">
        <v>104</v>
      </c>
      <c r="BU15" s="115" t="s">
        <v>105</v>
      </c>
      <c r="BV15" s="115" t="s">
        <v>106</v>
      </c>
      <c r="BW15" s="115" t="s">
        <v>107</v>
      </c>
    </row>
    <row r="16" spans="2:75" ht="15">
      <c r="B16" s="278" t="s">
        <v>52</v>
      </c>
      <c r="C16" s="279"/>
      <c r="D16" s="280" t="e">
        <f>#REF!</f>
        <v>#REF!</v>
      </c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1"/>
      <c r="AE16" s="278" t="s">
        <v>52</v>
      </c>
      <c r="AF16" s="279"/>
      <c r="AG16" s="280" t="e">
        <f>#REF!</f>
        <v>#REF!</v>
      </c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1"/>
      <c r="BE16" s="32"/>
      <c r="BF16" s="92"/>
      <c r="BG16" s="92"/>
      <c r="BH16" s="92"/>
      <c r="BI16" s="99">
        <f>RANK(BK16,$BK$16:$BK$19,0)-(BN16/100)+ABS(BL16/1000)+BO16</f>
        <v>1.00001</v>
      </c>
      <c r="BJ16" s="92" t="e">
        <f>D16</f>
        <v>#REF!</v>
      </c>
      <c r="BK16" s="99">
        <f>SUM(SUMIF($O$24:$O$35,D16,$BF$24:$BF$35),SUMIF($AF$24:$AF35,D16,$BH$24:$BH$35))</f>
        <v>0</v>
      </c>
      <c r="BL16" s="99">
        <f>SUM(SUMIF($O$24:$O$35,D16,$AW$24:$AW$35),SUMIF($AF$24:$AF$35,D16,$AZ$24:$AZ$35))</f>
        <v>0</v>
      </c>
      <c r="BM16" s="99">
        <f>SUM(SUMIF($O$24:$O$35,D16,$AZ$24:$AZ$35),SUMIF($AF$24:$AF$35,D16,$AW$24:$AW$35))</f>
        <v>0</v>
      </c>
      <c r="BN16" s="99">
        <f>BL16-BM16</f>
        <v>0</v>
      </c>
      <c r="BO16" s="99">
        <v>1E-05</v>
      </c>
      <c r="BP16" s="99"/>
      <c r="BQ16" s="116">
        <f>RANK(BS16,$BS$16:$BS$19,0)-(BV16/100)+ABS(BT16/1000)+BW16</f>
        <v>1.00001</v>
      </c>
      <c r="BR16" s="112" t="e">
        <f>AG16</f>
        <v>#REF!</v>
      </c>
      <c r="BS16" s="116">
        <f>SUM(SUMIF($O$24:$O$35,AG16,$BF$24:$BF$35),SUMIF($AF$24:$AF35,AG16,$BH$24:$BH$35))</f>
        <v>0</v>
      </c>
      <c r="BT16" s="116">
        <f>SUM(SUMIF($O$24:$O$35,AG16,$AW$24:$AW$35),SUMIF($AF$24:$AF$35,AG16,$AZ$24:$AZ$35))</f>
        <v>0</v>
      </c>
      <c r="BU16" s="116">
        <f>SUM(SUMIF($O$24:$O$35,AG16,$AZ$24:$AZ$35),SUMIF($AF$24:$AF$35,AG16,$AW$24:$AW$35))</f>
        <v>0</v>
      </c>
      <c r="BV16" s="116">
        <f>BT16-BU16</f>
        <v>0</v>
      </c>
      <c r="BW16" s="116">
        <v>1E-05</v>
      </c>
    </row>
    <row r="17" spans="2:75" ht="15">
      <c r="B17" s="282" t="s">
        <v>53</v>
      </c>
      <c r="C17" s="283"/>
      <c r="D17" s="284" t="e">
        <f>#REF!</f>
        <v>#REF!</v>
      </c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5"/>
      <c r="AE17" s="282" t="s">
        <v>53</v>
      </c>
      <c r="AF17" s="283"/>
      <c r="AG17" s="284" t="e">
        <f>#REF!</f>
        <v>#REF!</v>
      </c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5"/>
      <c r="BE17" s="32"/>
      <c r="BF17" s="92"/>
      <c r="BG17" s="92"/>
      <c r="BH17" s="92"/>
      <c r="BI17" s="99">
        <f>RANK(BK17,$BK$16:$BK$19,0)-(BN17/100)+ABS(BL17/1000)+BO17</f>
        <v>1.00002</v>
      </c>
      <c r="BJ17" s="92" t="e">
        <f>D17</f>
        <v>#REF!</v>
      </c>
      <c r="BK17" s="99">
        <f>SUM(SUMIF($O$24:$O$35,D17,$BF$24:$BF$35),SUMIF($AF$24:$AF39,D17,$BH$24:$BH$35))</f>
        <v>0</v>
      </c>
      <c r="BL17" s="99">
        <f>SUM(SUMIF($O$24:$O$35,D17,$AW$24:$AW$35),SUMIF($AF$24:$AF$35,D17,$AZ$24:$AZ$35))</f>
        <v>0</v>
      </c>
      <c r="BM17" s="99">
        <f>SUM(SUMIF($O$24:$O$35,D17,$AZ$24:$AZ$35),SUMIF($AF$24:$AF$35,D17,$AW$24:$AW$35))</f>
        <v>0</v>
      </c>
      <c r="BN17" s="99">
        <f>BL17-BM17</f>
        <v>0</v>
      </c>
      <c r="BO17" s="99">
        <v>2E-05</v>
      </c>
      <c r="BP17" s="99"/>
      <c r="BQ17" s="116">
        <f>RANK(BS17,$BS$16:$BS$19,0)-(BV17/100)+ABS(BT17/1000)+BW17</f>
        <v>1.00002</v>
      </c>
      <c r="BR17" s="112" t="e">
        <f>AG17</f>
        <v>#REF!</v>
      </c>
      <c r="BS17" s="116">
        <f>SUM(SUMIF($O$24:$O$35,AG17,$BF$24:$BF$35),SUMIF($AF$24:$AF39,AG17,$BH$24:$BH$35))</f>
        <v>0</v>
      </c>
      <c r="BT17" s="116">
        <f>SUM(SUMIF($O$24:$O$35,AG17,$AW$24:$AW$35),SUMIF($AF$24:$AF$35,AG17,$AZ$24:$AZ$35))</f>
        <v>0</v>
      </c>
      <c r="BU17" s="116">
        <f>SUM(SUMIF($O$24:$O$35,AG17,$AZ$24:$AZ$35),SUMIF($AF$24:$AF$35,AG17,$AW$24:$AW$35))</f>
        <v>0</v>
      </c>
      <c r="BV17" s="116">
        <f>BT17-BU17</f>
        <v>0</v>
      </c>
      <c r="BW17" s="116">
        <v>2E-05</v>
      </c>
    </row>
    <row r="18" spans="2:75" ht="15">
      <c r="B18" s="282" t="s">
        <v>54</v>
      </c>
      <c r="C18" s="283"/>
      <c r="D18" s="284" t="e">
        <f>#REF!</f>
        <v>#REF!</v>
      </c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5"/>
      <c r="AE18" s="282" t="s">
        <v>54</v>
      </c>
      <c r="AF18" s="283"/>
      <c r="AG18" s="284" t="e">
        <f>#REF!</f>
        <v>#REF!</v>
      </c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5"/>
      <c r="BE18" s="32"/>
      <c r="BF18" s="92"/>
      <c r="BG18" s="92"/>
      <c r="BH18" s="92"/>
      <c r="BI18" s="99">
        <f>RANK(BK18,$BK$16:$BK$19,0)-(BN18/100)+ABS(BL18/1000)+BO18</f>
        <v>1.00003</v>
      </c>
      <c r="BJ18" s="92" t="e">
        <f>D18</f>
        <v>#REF!</v>
      </c>
      <c r="BK18" s="99">
        <f>SUM(SUMIF($O$24:$O$35,D18,$BF$24:$BF$35),SUMIF($AF$24:$AF40,D18,$BH$24:$BH$35))</f>
        <v>0</v>
      </c>
      <c r="BL18" s="99">
        <f>SUM(SUMIF($O$24:$O$35,D18,$AW$24:$AW$35),SUMIF($AF$24:$AF$35,D18,$AZ$24:$AZ$35))</f>
        <v>0</v>
      </c>
      <c r="BM18" s="99">
        <f>SUM(SUMIF($O$24:$O$35,D18,$AZ$24:$AZ$35),SUMIF($AF$24:$AF$35,D18,$AW$24:$AW$35))</f>
        <v>0</v>
      </c>
      <c r="BN18" s="99">
        <f>BL18-BM18</f>
        <v>0</v>
      </c>
      <c r="BO18" s="99">
        <v>3E-05</v>
      </c>
      <c r="BP18" s="99"/>
      <c r="BQ18" s="116">
        <f>RANK(BS18,$BS$16:$BS$19,0)-(BV18/100)+ABS(BT18/1000)+BW18</f>
        <v>1.00003</v>
      </c>
      <c r="BR18" s="112" t="e">
        <f>AG18</f>
        <v>#REF!</v>
      </c>
      <c r="BS18" s="116">
        <f>SUM(SUMIF($O$24:$O$35,AG18,$BF$24:$BF$35),SUMIF($AF$24:$AF40,AG18,$BH$24:$BH$35))</f>
        <v>0</v>
      </c>
      <c r="BT18" s="116">
        <f>SUM(SUMIF($O$24:$O$35,AG18,$AW$24:$AW$35),SUMIF($AF$24:$AF$35,AG18,$AZ$24:$AZ$35))</f>
        <v>0</v>
      </c>
      <c r="BU18" s="116">
        <f>SUM(SUMIF($O$24:$O$35,AG18,$AZ$24:$AZ$35),SUMIF($AF$24:$AF$35,AG18,$AW$24:$AW$35))</f>
        <v>0</v>
      </c>
      <c r="BV18" s="116">
        <f>BT18-BU18</f>
        <v>0</v>
      </c>
      <c r="BW18" s="116">
        <v>3E-05</v>
      </c>
    </row>
    <row r="19" spans="2:75" ht="15" thickBot="1">
      <c r="B19" s="274" t="s">
        <v>55</v>
      </c>
      <c r="C19" s="275"/>
      <c r="D19" s="276" t="e">
        <f>#REF!</f>
        <v>#REF!</v>
      </c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7"/>
      <c r="AE19" s="274" t="s">
        <v>55</v>
      </c>
      <c r="AF19" s="275"/>
      <c r="AG19" s="276" t="e">
        <f>#REF!</f>
        <v>#REF!</v>
      </c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7"/>
      <c r="BE19" s="32"/>
      <c r="BF19" s="92"/>
      <c r="BG19" s="92"/>
      <c r="BH19" s="92"/>
      <c r="BI19" s="99">
        <f>RANK(BK19,$BK$16:$BK$19,0)-(BN19/100)+ABS(BL19/1000)+BO19</f>
        <v>1.00004</v>
      </c>
      <c r="BJ19" s="92" t="e">
        <f>D19</f>
        <v>#REF!</v>
      </c>
      <c r="BK19" s="99">
        <f>SUM(SUMIF($O$24:$O$35,D19,$BF$24:$BF$35),SUMIF($AF$24:$AF41,D19,$BH$24:$BH$35))</f>
        <v>0</v>
      </c>
      <c r="BL19" s="99">
        <f>SUM(SUMIF($O$24:$O$35,D19,$AW$24:$AW$35),SUMIF($AF$24:$AF$35,D19,$AZ$24:$AZ$35))</f>
        <v>0</v>
      </c>
      <c r="BM19" s="99">
        <f>SUM(SUMIF($O$24:$O$35,D19,$AZ$24:$AZ$35),SUMIF($AF$24:$AF$35,D19,$AW$24:$AW$35))</f>
        <v>0</v>
      </c>
      <c r="BN19" s="99">
        <f>BL19-BM19</f>
        <v>0</v>
      </c>
      <c r="BO19" s="99">
        <v>4E-05</v>
      </c>
      <c r="BP19" s="99"/>
      <c r="BQ19" s="116">
        <f>RANK(BS19,$BS$16:$BS$19,0)-(BV19/100)+ABS(BT19/1000)+BW19</f>
        <v>1.00004</v>
      </c>
      <c r="BR19" s="112" t="e">
        <f>AG19</f>
        <v>#REF!</v>
      </c>
      <c r="BS19" s="116">
        <f>SUM(SUMIF($O$24:$O$35,AG19,$BF$24:$BF$35),SUMIF($AF$24:$AF41,AG19,$BH$24:$BH$35))</f>
        <v>0</v>
      </c>
      <c r="BT19" s="116">
        <f>SUM(SUMIF($O$24:$O$35,AG19,$AW$24:$AW$35),SUMIF($AF$24:$AF$35,AG19,$AZ$24:$AZ$35))</f>
        <v>0</v>
      </c>
      <c r="BU19" s="116">
        <f>SUM(SUMIF($O$24:$O$35,AG19,$AZ$24:$AZ$35),SUMIF($AF$24:$AF$35,AG19,$AW$24:$AW$35))</f>
        <v>0</v>
      </c>
      <c r="BV19" s="116">
        <f>BT19-BU19</f>
        <v>0</v>
      </c>
      <c r="BW19" s="116">
        <v>4E-05</v>
      </c>
    </row>
    <row r="21" spans="2:68" ht="12.75">
      <c r="B21" s="50" t="s">
        <v>57</v>
      </c>
      <c r="BE21" s="3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</row>
    <row r="22" spans="57:68" ht="6" customHeight="1" thickBot="1">
      <c r="BE22" s="3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</row>
    <row r="23" spans="2:118" s="5" customFormat="1" ht="16.5" customHeight="1" thickBot="1">
      <c r="B23" s="405" t="s">
        <v>58</v>
      </c>
      <c r="C23" s="406"/>
      <c r="D23" s="272" t="s">
        <v>59</v>
      </c>
      <c r="E23" s="230"/>
      <c r="F23" s="273"/>
      <c r="G23" s="272" t="s">
        <v>60</v>
      </c>
      <c r="H23" s="230"/>
      <c r="I23" s="273"/>
      <c r="J23" s="272" t="s">
        <v>61</v>
      </c>
      <c r="K23" s="230"/>
      <c r="L23" s="230"/>
      <c r="M23" s="230"/>
      <c r="N23" s="273"/>
      <c r="O23" s="272" t="s">
        <v>62</v>
      </c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73"/>
      <c r="AW23" s="272" t="s">
        <v>63</v>
      </c>
      <c r="AX23" s="230"/>
      <c r="AY23" s="230"/>
      <c r="AZ23" s="230"/>
      <c r="BA23" s="230"/>
      <c r="BB23" s="229" t="s">
        <v>109</v>
      </c>
      <c r="BC23" s="230"/>
      <c r="BD23" s="318"/>
      <c r="BE23" s="52"/>
      <c r="BF23" s="271" t="s">
        <v>64</v>
      </c>
      <c r="BG23" s="317"/>
      <c r="BH23" s="317"/>
      <c r="BI23" s="100"/>
      <c r="BJ23" s="101"/>
      <c r="BK23" s="101"/>
      <c r="BL23" s="101"/>
      <c r="BM23" s="101"/>
      <c r="BN23" s="101"/>
      <c r="BO23" s="101"/>
      <c r="BP23" s="101"/>
      <c r="BQ23" s="117"/>
      <c r="BR23" s="117"/>
      <c r="BS23" s="117"/>
      <c r="BT23" s="117"/>
      <c r="BU23" s="117"/>
      <c r="BV23" s="117"/>
      <c r="BW23" s="117"/>
      <c r="BX23" s="78"/>
      <c r="BY23" s="78"/>
      <c r="BZ23" s="78"/>
      <c r="CA23" s="78"/>
      <c r="CB23" s="78"/>
      <c r="CC23" s="78"/>
      <c r="CD23" s="78"/>
      <c r="CE23" s="77"/>
      <c r="CF23" s="77"/>
      <c r="CG23" s="77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3"/>
    </row>
    <row r="24" spans="2:117" s="53" customFormat="1" ht="18" customHeight="1">
      <c r="B24" s="395">
        <v>1</v>
      </c>
      <c r="C24" s="396"/>
      <c r="D24" s="396" t="s">
        <v>65</v>
      </c>
      <c r="E24" s="396"/>
      <c r="F24" s="396"/>
      <c r="G24" s="396">
        <v>1</v>
      </c>
      <c r="H24" s="396"/>
      <c r="I24" s="396"/>
      <c r="J24" s="397">
        <f>$H$10</f>
        <v>0.375</v>
      </c>
      <c r="K24" s="397"/>
      <c r="L24" s="397"/>
      <c r="M24" s="397"/>
      <c r="N24" s="259"/>
      <c r="O24" s="250" t="e">
        <f>D16</f>
        <v>#REF!</v>
      </c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54" t="s">
        <v>66</v>
      </c>
      <c r="AF24" s="251" t="e">
        <f>D17</f>
        <v>#REF!</v>
      </c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2"/>
      <c r="AW24" s="265"/>
      <c r="AX24" s="190"/>
      <c r="AY24" s="54" t="s">
        <v>67</v>
      </c>
      <c r="AZ24" s="190"/>
      <c r="BA24" s="190"/>
      <c r="BB24" s="262" t="s">
        <v>128</v>
      </c>
      <c r="BC24" s="263"/>
      <c r="BD24" s="310"/>
      <c r="BE24" s="52"/>
      <c r="BF24" s="101">
        <f aca="true" t="shared" si="0" ref="BF24:BF35">IF(AW24=0,0,IF(AZ24="",0,IF(AW24&gt;AZ24,3,IF(AW24&lt;AZ24,0,1))))</f>
        <v>0</v>
      </c>
      <c r="BG24" s="102" t="s">
        <v>67</v>
      </c>
      <c r="BH24" s="102">
        <f aca="true" t="shared" si="1" ref="BH24:BH35">IF(AW24=0,0,IF(AZ24="",0,IF(AW24&lt;AZ24,3,IF(AW24&gt;AZ24,0,1))))</f>
        <v>0</v>
      </c>
      <c r="BI24" s="102"/>
      <c r="BJ24" s="101"/>
      <c r="BK24" s="101"/>
      <c r="BL24" s="101"/>
      <c r="BM24" s="101"/>
      <c r="BN24" s="101"/>
      <c r="BO24" s="101"/>
      <c r="BP24" s="101"/>
      <c r="BQ24" s="117"/>
      <c r="BR24" s="117"/>
      <c r="BS24" s="117"/>
      <c r="BT24" s="117"/>
      <c r="BU24" s="117"/>
      <c r="BV24" s="117"/>
      <c r="BW24" s="117"/>
      <c r="BX24" s="78"/>
      <c r="BY24" s="78"/>
      <c r="BZ24" s="78"/>
      <c r="CA24" s="78"/>
      <c r="CB24" s="78"/>
      <c r="CC24" s="78"/>
      <c r="CD24" s="78"/>
      <c r="CE24" s="77"/>
      <c r="CF24" s="77"/>
      <c r="CG24" s="77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</row>
    <row r="25" spans="2:118" s="5" customFormat="1" ht="18" customHeight="1" thickBot="1">
      <c r="B25" s="389">
        <v>2</v>
      </c>
      <c r="C25" s="390"/>
      <c r="D25" s="390" t="s">
        <v>65</v>
      </c>
      <c r="E25" s="390"/>
      <c r="F25" s="390"/>
      <c r="G25" s="390">
        <v>1</v>
      </c>
      <c r="H25" s="390"/>
      <c r="I25" s="390"/>
      <c r="J25" s="391">
        <f>J24+$U$10*$X$10+$AL$10</f>
        <v>0.3854166666666667</v>
      </c>
      <c r="K25" s="391"/>
      <c r="L25" s="391"/>
      <c r="M25" s="391"/>
      <c r="N25" s="247"/>
      <c r="O25" s="266" t="e">
        <f>D18</f>
        <v>#REF!</v>
      </c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56" t="s">
        <v>66</v>
      </c>
      <c r="AF25" s="267" t="e">
        <f>D19</f>
        <v>#REF!</v>
      </c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7"/>
      <c r="AS25" s="267"/>
      <c r="AT25" s="267"/>
      <c r="AU25" s="267"/>
      <c r="AV25" s="268"/>
      <c r="AW25" s="269"/>
      <c r="AX25" s="270"/>
      <c r="AY25" s="56" t="s">
        <v>67</v>
      </c>
      <c r="AZ25" s="270"/>
      <c r="BA25" s="270"/>
      <c r="BB25" s="187" t="s">
        <v>128</v>
      </c>
      <c r="BC25" s="188"/>
      <c r="BD25" s="309"/>
      <c r="BE25" s="52"/>
      <c r="BF25" s="101">
        <f t="shared" si="0"/>
        <v>0</v>
      </c>
      <c r="BG25" s="102" t="s">
        <v>67</v>
      </c>
      <c r="BH25" s="102">
        <f t="shared" si="1"/>
        <v>0</v>
      </c>
      <c r="BI25" s="102"/>
      <c r="BJ25" s="101"/>
      <c r="BK25" s="101"/>
      <c r="BL25" s="101"/>
      <c r="BM25" s="101"/>
      <c r="BN25" s="101"/>
      <c r="BO25" s="101"/>
      <c r="BP25" s="101"/>
      <c r="BQ25" s="117"/>
      <c r="BR25" s="117"/>
      <c r="BS25" s="117"/>
      <c r="BT25" s="117"/>
      <c r="BU25" s="117"/>
      <c r="BV25" s="117"/>
      <c r="BW25" s="117"/>
      <c r="BX25" s="78"/>
      <c r="BY25" s="78"/>
      <c r="BZ25" s="78"/>
      <c r="CA25" s="78"/>
      <c r="CB25" s="78"/>
      <c r="CC25" s="78"/>
      <c r="CD25" s="78"/>
      <c r="CE25" s="77"/>
      <c r="CF25" s="77"/>
      <c r="CG25" s="77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3"/>
    </row>
    <row r="26" spans="2:118" s="5" customFormat="1" ht="18" customHeight="1">
      <c r="B26" s="395">
        <v>3</v>
      </c>
      <c r="C26" s="396"/>
      <c r="D26" s="396" t="s">
        <v>68</v>
      </c>
      <c r="E26" s="396"/>
      <c r="F26" s="396"/>
      <c r="G26" s="396">
        <v>2</v>
      </c>
      <c r="H26" s="396"/>
      <c r="I26" s="396"/>
      <c r="J26" s="397">
        <f>J24</f>
        <v>0.375</v>
      </c>
      <c r="K26" s="397"/>
      <c r="L26" s="397"/>
      <c r="M26" s="397"/>
      <c r="N26" s="259"/>
      <c r="O26" s="250" t="e">
        <f>AG16</f>
        <v>#REF!</v>
      </c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54" t="s">
        <v>66</v>
      </c>
      <c r="AF26" s="251" t="e">
        <f>AG17</f>
        <v>#REF!</v>
      </c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2"/>
      <c r="AW26" s="265"/>
      <c r="AX26" s="190"/>
      <c r="AY26" s="54" t="s">
        <v>67</v>
      </c>
      <c r="AZ26" s="190"/>
      <c r="BA26" s="190"/>
      <c r="BB26" s="311" t="s">
        <v>129</v>
      </c>
      <c r="BC26" s="312"/>
      <c r="BD26" s="313"/>
      <c r="BE26" s="52"/>
      <c r="BF26" s="101">
        <f t="shared" si="0"/>
        <v>0</v>
      </c>
      <c r="BG26" s="102" t="s">
        <v>67</v>
      </c>
      <c r="BH26" s="102">
        <f t="shared" si="1"/>
        <v>0</v>
      </c>
      <c r="BI26" s="102"/>
      <c r="BJ26" s="101"/>
      <c r="BK26" s="101"/>
      <c r="BL26" s="101"/>
      <c r="BM26" s="101"/>
      <c r="BN26" s="101"/>
      <c r="BO26" s="101"/>
      <c r="BP26" s="101"/>
      <c r="BQ26" s="117"/>
      <c r="BR26" s="117"/>
      <c r="BS26" s="117"/>
      <c r="BT26" s="117"/>
      <c r="BU26" s="117"/>
      <c r="BV26" s="117"/>
      <c r="BW26" s="117"/>
      <c r="BX26" s="78"/>
      <c r="BY26" s="78"/>
      <c r="BZ26" s="78"/>
      <c r="CA26" s="78"/>
      <c r="CB26" s="78"/>
      <c r="CC26" s="78"/>
      <c r="CD26" s="78"/>
      <c r="CE26" s="77"/>
      <c r="CF26" s="77"/>
      <c r="CG26" s="77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3"/>
    </row>
    <row r="27" spans="2:118" s="5" customFormat="1" ht="18" customHeight="1" thickBot="1">
      <c r="B27" s="389">
        <v>4</v>
      </c>
      <c r="C27" s="390"/>
      <c r="D27" s="390" t="s">
        <v>68</v>
      </c>
      <c r="E27" s="390"/>
      <c r="F27" s="390"/>
      <c r="G27" s="390">
        <v>2</v>
      </c>
      <c r="H27" s="390"/>
      <c r="I27" s="390"/>
      <c r="J27" s="391">
        <f>J25</f>
        <v>0.3854166666666667</v>
      </c>
      <c r="K27" s="391"/>
      <c r="L27" s="391"/>
      <c r="M27" s="391"/>
      <c r="N27" s="247"/>
      <c r="O27" s="266" t="e">
        <f>AG18</f>
        <v>#REF!</v>
      </c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56" t="s">
        <v>66</v>
      </c>
      <c r="AF27" s="267" t="e">
        <f>AG19</f>
        <v>#REF!</v>
      </c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8"/>
      <c r="AW27" s="269"/>
      <c r="AX27" s="270"/>
      <c r="AY27" s="56" t="s">
        <v>67</v>
      </c>
      <c r="AZ27" s="270"/>
      <c r="BA27" s="270"/>
      <c r="BB27" s="187" t="s">
        <v>129</v>
      </c>
      <c r="BC27" s="188"/>
      <c r="BD27" s="309"/>
      <c r="BE27" s="52"/>
      <c r="BF27" s="101">
        <f t="shared" si="0"/>
        <v>0</v>
      </c>
      <c r="BG27" s="102" t="s">
        <v>67</v>
      </c>
      <c r="BH27" s="102">
        <f t="shared" si="1"/>
        <v>0</v>
      </c>
      <c r="BI27" s="102"/>
      <c r="BJ27" s="101"/>
      <c r="BK27" s="101"/>
      <c r="BL27" s="101"/>
      <c r="BM27" s="101"/>
      <c r="BN27" s="101"/>
      <c r="BO27" s="101"/>
      <c r="BP27" s="101"/>
      <c r="BQ27" s="117"/>
      <c r="BR27" s="117"/>
      <c r="BS27" s="117"/>
      <c r="BT27" s="117"/>
      <c r="BU27" s="117"/>
      <c r="BV27" s="117"/>
      <c r="BW27" s="117"/>
      <c r="BX27" s="78"/>
      <c r="BY27" s="78"/>
      <c r="BZ27" s="78"/>
      <c r="CA27" s="78"/>
      <c r="CB27" s="78"/>
      <c r="CC27" s="78"/>
      <c r="CD27" s="78"/>
      <c r="CE27" s="77"/>
      <c r="CF27" s="77"/>
      <c r="CG27" s="77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3"/>
    </row>
    <row r="28" spans="2:118" s="5" customFormat="1" ht="18" customHeight="1">
      <c r="B28" s="395">
        <v>5</v>
      </c>
      <c r="C28" s="396"/>
      <c r="D28" s="396" t="s">
        <v>68</v>
      </c>
      <c r="E28" s="396"/>
      <c r="F28" s="396"/>
      <c r="G28" s="396">
        <v>1</v>
      </c>
      <c r="H28" s="396"/>
      <c r="I28" s="396"/>
      <c r="J28" s="397">
        <f>J27+$U$10*$X$10+$AL$10</f>
        <v>0.39583333333333337</v>
      </c>
      <c r="K28" s="397"/>
      <c r="L28" s="397"/>
      <c r="M28" s="397"/>
      <c r="N28" s="259"/>
      <c r="O28" s="250" t="e">
        <f>D16</f>
        <v>#REF!</v>
      </c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54" t="s">
        <v>66</v>
      </c>
      <c r="AF28" s="251" t="e">
        <f>D18</f>
        <v>#REF!</v>
      </c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2"/>
      <c r="AW28" s="265"/>
      <c r="AX28" s="190"/>
      <c r="AY28" s="54" t="s">
        <v>67</v>
      </c>
      <c r="AZ28" s="190"/>
      <c r="BA28" s="190"/>
      <c r="BB28" s="262" t="s">
        <v>116</v>
      </c>
      <c r="BC28" s="263"/>
      <c r="BD28" s="310"/>
      <c r="BE28" s="52"/>
      <c r="BF28" s="101">
        <f t="shared" si="0"/>
        <v>0</v>
      </c>
      <c r="BG28" s="102" t="s">
        <v>67</v>
      </c>
      <c r="BH28" s="102">
        <f t="shared" si="1"/>
        <v>0</v>
      </c>
      <c r="BI28" s="102"/>
      <c r="BJ28" s="101"/>
      <c r="BK28" s="101"/>
      <c r="BL28" s="101"/>
      <c r="BM28" s="101"/>
      <c r="BN28" s="101"/>
      <c r="BO28" s="101"/>
      <c r="BP28" s="101"/>
      <c r="BQ28" s="117"/>
      <c r="BR28" s="117"/>
      <c r="BS28" s="117"/>
      <c r="BT28" s="117"/>
      <c r="BU28" s="117"/>
      <c r="BV28" s="117"/>
      <c r="BW28" s="117"/>
      <c r="BX28" s="78"/>
      <c r="BY28" s="78"/>
      <c r="BZ28" s="78"/>
      <c r="CA28" s="78"/>
      <c r="CB28" s="78"/>
      <c r="CC28" s="78"/>
      <c r="CD28" s="78"/>
      <c r="CE28" s="77"/>
      <c r="CF28" s="77"/>
      <c r="CG28" s="77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3"/>
    </row>
    <row r="29" spans="2:118" s="5" customFormat="1" ht="18" customHeight="1" thickBot="1">
      <c r="B29" s="389">
        <v>6</v>
      </c>
      <c r="C29" s="390"/>
      <c r="D29" s="390" t="s">
        <v>68</v>
      </c>
      <c r="E29" s="390"/>
      <c r="F29" s="390"/>
      <c r="G29" s="390">
        <v>1</v>
      </c>
      <c r="H29" s="390"/>
      <c r="I29" s="390"/>
      <c r="J29" s="391">
        <f>J28+$U$10*$X$10+$AL$10</f>
        <v>0.40625000000000006</v>
      </c>
      <c r="K29" s="391"/>
      <c r="L29" s="391"/>
      <c r="M29" s="391"/>
      <c r="N29" s="247"/>
      <c r="O29" s="266" t="e">
        <f>D17</f>
        <v>#REF!</v>
      </c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56" t="s">
        <v>66</v>
      </c>
      <c r="AF29" s="267" t="e">
        <f>D19</f>
        <v>#REF!</v>
      </c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8"/>
      <c r="AW29" s="269"/>
      <c r="AX29" s="270"/>
      <c r="AY29" s="56" t="s">
        <v>67</v>
      </c>
      <c r="AZ29" s="270"/>
      <c r="BA29" s="270"/>
      <c r="BB29" s="187" t="s">
        <v>116</v>
      </c>
      <c r="BC29" s="188"/>
      <c r="BD29" s="309"/>
      <c r="BE29" s="52"/>
      <c r="BF29" s="101">
        <f t="shared" si="0"/>
        <v>0</v>
      </c>
      <c r="BG29" s="102" t="s">
        <v>67</v>
      </c>
      <c r="BH29" s="102">
        <f t="shared" si="1"/>
        <v>0</v>
      </c>
      <c r="BI29" s="102"/>
      <c r="BJ29" s="101"/>
      <c r="BK29" s="101"/>
      <c r="BL29" s="92"/>
      <c r="BM29" s="92"/>
      <c r="BN29" s="92"/>
      <c r="BO29" s="92"/>
      <c r="BP29" s="92"/>
      <c r="BQ29" s="112"/>
      <c r="BR29" s="112"/>
      <c r="BS29" s="112"/>
      <c r="BT29" s="112"/>
      <c r="BU29" s="112"/>
      <c r="BV29" s="117"/>
      <c r="BW29" s="117"/>
      <c r="BX29" s="78"/>
      <c r="BY29" s="78"/>
      <c r="BZ29" s="78"/>
      <c r="CA29" s="78"/>
      <c r="CB29" s="78"/>
      <c r="CC29" s="78"/>
      <c r="CD29" s="78"/>
      <c r="CE29" s="77"/>
      <c r="CF29" s="77"/>
      <c r="CG29" s="77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3"/>
    </row>
    <row r="30" spans="2:118" s="5" customFormat="1" ht="18" customHeight="1">
      <c r="B30" s="395">
        <v>7</v>
      </c>
      <c r="C30" s="396"/>
      <c r="D30" s="396" t="s">
        <v>65</v>
      </c>
      <c r="E30" s="396"/>
      <c r="F30" s="396"/>
      <c r="G30" s="396">
        <v>2</v>
      </c>
      <c r="H30" s="396"/>
      <c r="I30" s="396"/>
      <c r="J30" s="397">
        <f>J28</f>
        <v>0.39583333333333337</v>
      </c>
      <c r="K30" s="397"/>
      <c r="L30" s="397"/>
      <c r="M30" s="397"/>
      <c r="N30" s="259"/>
      <c r="O30" s="250" t="e">
        <f>AG16</f>
        <v>#REF!</v>
      </c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54" t="s">
        <v>66</v>
      </c>
      <c r="AF30" s="251" t="e">
        <f>AG18</f>
        <v>#REF!</v>
      </c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2"/>
      <c r="AW30" s="265"/>
      <c r="AX30" s="190"/>
      <c r="AY30" s="54" t="s">
        <v>67</v>
      </c>
      <c r="AZ30" s="190"/>
      <c r="BA30" s="190"/>
      <c r="BB30" s="311" t="s">
        <v>137</v>
      </c>
      <c r="BC30" s="312"/>
      <c r="BD30" s="313"/>
      <c r="BE30" s="103"/>
      <c r="BF30" s="101">
        <f t="shared" si="0"/>
        <v>0</v>
      </c>
      <c r="BG30" s="102" t="s">
        <v>67</v>
      </c>
      <c r="BH30" s="102">
        <f t="shared" si="1"/>
        <v>0</v>
      </c>
      <c r="BI30" s="102"/>
      <c r="BJ30" s="101"/>
      <c r="BK30" s="101"/>
      <c r="BL30" s="104"/>
      <c r="BM30" s="104"/>
      <c r="BN30" s="105"/>
      <c r="BO30" s="106"/>
      <c r="BP30" s="106"/>
      <c r="BQ30" s="118"/>
      <c r="BR30" s="119"/>
      <c r="BS30" s="118"/>
      <c r="BT30" s="118"/>
      <c r="BU30" s="118"/>
      <c r="BV30" s="117"/>
      <c r="BW30" s="117"/>
      <c r="BX30" s="78"/>
      <c r="BY30" s="78"/>
      <c r="BZ30" s="78"/>
      <c r="CA30" s="78"/>
      <c r="CB30" s="78"/>
      <c r="CC30" s="78"/>
      <c r="CD30" s="78"/>
      <c r="CE30" s="77"/>
      <c r="CF30" s="77"/>
      <c r="CG30" s="77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3"/>
    </row>
    <row r="31" spans="2:118" s="5" customFormat="1" ht="18" customHeight="1" thickBot="1">
      <c r="B31" s="389">
        <v>8</v>
      </c>
      <c r="C31" s="390"/>
      <c r="D31" s="390" t="s">
        <v>65</v>
      </c>
      <c r="E31" s="390"/>
      <c r="F31" s="390"/>
      <c r="G31" s="390">
        <v>2</v>
      </c>
      <c r="H31" s="390"/>
      <c r="I31" s="390"/>
      <c r="J31" s="391">
        <f>J29</f>
        <v>0.40625000000000006</v>
      </c>
      <c r="K31" s="391"/>
      <c r="L31" s="391"/>
      <c r="M31" s="391"/>
      <c r="N31" s="247"/>
      <c r="O31" s="266" t="e">
        <f>AG17</f>
        <v>#REF!</v>
      </c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56" t="s">
        <v>66</v>
      </c>
      <c r="AF31" s="267" t="e">
        <f>AG19</f>
        <v>#REF!</v>
      </c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8"/>
      <c r="AW31" s="269"/>
      <c r="AX31" s="270"/>
      <c r="AY31" s="56" t="s">
        <v>67</v>
      </c>
      <c r="AZ31" s="270"/>
      <c r="BA31" s="270"/>
      <c r="BB31" s="187" t="s">
        <v>137</v>
      </c>
      <c r="BC31" s="188"/>
      <c r="BD31" s="309"/>
      <c r="BE31" s="103"/>
      <c r="BF31" s="101">
        <f t="shared" si="0"/>
        <v>0</v>
      </c>
      <c r="BG31" s="102" t="s">
        <v>67</v>
      </c>
      <c r="BH31" s="102">
        <f t="shared" si="1"/>
        <v>0</v>
      </c>
      <c r="BI31" s="102"/>
      <c r="BJ31" s="101"/>
      <c r="BK31" s="101"/>
      <c r="BL31" s="104"/>
      <c r="BM31" s="104"/>
      <c r="BN31" s="108"/>
      <c r="BO31" s="106"/>
      <c r="BP31" s="106"/>
      <c r="BQ31" s="118"/>
      <c r="BR31" s="119"/>
      <c r="BS31" s="118"/>
      <c r="BT31" s="118"/>
      <c r="BU31" s="118"/>
      <c r="BV31" s="117"/>
      <c r="BW31" s="117"/>
      <c r="BX31" s="78"/>
      <c r="BY31" s="78"/>
      <c r="BZ31" s="78"/>
      <c r="CA31" s="78"/>
      <c r="CB31" s="78"/>
      <c r="CC31" s="78"/>
      <c r="CD31" s="78"/>
      <c r="CE31" s="77"/>
      <c r="CF31" s="77"/>
      <c r="CG31" s="77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3"/>
    </row>
    <row r="32" spans="2:118" s="5" customFormat="1" ht="18" customHeight="1">
      <c r="B32" s="395">
        <v>9</v>
      </c>
      <c r="C32" s="396"/>
      <c r="D32" s="396" t="s">
        <v>65</v>
      </c>
      <c r="E32" s="396"/>
      <c r="F32" s="396"/>
      <c r="G32" s="396">
        <v>1</v>
      </c>
      <c r="H32" s="396"/>
      <c r="I32" s="396"/>
      <c r="J32" s="397">
        <f>J31+$U$10*$X$10+$AL$10</f>
        <v>0.41666666666666674</v>
      </c>
      <c r="K32" s="397"/>
      <c r="L32" s="397"/>
      <c r="M32" s="397"/>
      <c r="N32" s="259"/>
      <c r="O32" s="250" t="e">
        <f>D17</f>
        <v>#REF!</v>
      </c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54" t="s">
        <v>66</v>
      </c>
      <c r="AF32" s="251" t="e">
        <f>D18</f>
        <v>#REF!</v>
      </c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2"/>
      <c r="AW32" s="265"/>
      <c r="AX32" s="190"/>
      <c r="AY32" s="54" t="s">
        <v>67</v>
      </c>
      <c r="AZ32" s="190"/>
      <c r="BA32" s="190"/>
      <c r="BB32" s="262" t="s">
        <v>128</v>
      </c>
      <c r="BC32" s="263"/>
      <c r="BD32" s="310"/>
      <c r="BE32" s="103"/>
      <c r="BF32" s="101">
        <f t="shared" si="0"/>
        <v>0</v>
      </c>
      <c r="BG32" s="102" t="s">
        <v>67</v>
      </c>
      <c r="BH32" s="102">
        <f t="shared" si="1"/>
        <v>0</v>
      </c>
      <c r="BI32" s="102"/>
      <c r="BJ32" s="101"/>
      <c r="BK32" s="101"/>
      <c r="BL32" s="104"/>
      <c r="BM32" s="104"/>
      <c r="BN32" s="108"/>
      <c r="BO32" s="106"/>
      <c r="BP32" s="106"/>
      <c r="BQ32" s="118"/>
      <c r="BR32" s="119"/>
      <c r="BS32" s="118"/>
      <c r="BT32" s="118"/>
      <c r="BU32" s="118"/>
      <c r="BV32" s="117"/>
      <c r="BW32" s="117"/>
      <c r="BX32" s="78"/>
      <c r="BY32" s="78"/>
      <c r="BZ32" s="78"/>
      <c r="CA32" s="78"/>
      <c r="CB32" s="78"/>
      <c r="CC32" s="78"/>
      <c r="CD32" s="78"/>
      <c r="CE32" s="77"/>
      <c r="CF32" s="77"/>
      <c r="CG32" s="77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3"/>
    </row>
    <row r="33" spans="2:118" s="5" customFormat="1" ht="18" customHeight="1" thickBot="1">
      <c r="B33" s="389">
        <v>10</v>
      </c>
      <c r="C33" s="390"/>
      <c r="D33" s="390" t="s">
        <v>65</v>
      </c>
      <c r="E33" s="390"/>
      <c r="F33" s="390"/>
      <c r="G33" s="390">
        <v>1</v>
      </c>
      <c r="H33" s="390"/>
      <c r="I33" s="390"/>
      <c r="J33" s="391">
        <f>J32+$U$10*$X$10+$AL$10</f>
        <v>0.4270833333333334</v>
      </c>
      <c r="K33" s="391"/>
      <c r="L33" s="391"/>
      <c r="M33" s="391"/>
      <c r="N33" s="247"/>
      <c r="O33" s="266" t="e">
        <f>D19</f>
        <v>#REF!</v>
      </c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56" t="s">
        <v>66</v>
      </c>
      <c r="AF33" s="267" t="e">
        <f>D16</f>
        <v>#REF!</v>
      </c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8"/>
      <c r="AW33" s="269"/>
      <c r="AX33" s="270"/>
      <c r="AY33" s="56" t="s">
        <v>67</v>
      </c>
      <c r="AZ33" s="270"/>
      <c r="BA33" s="270"/>
      <c r="BB33" s="187" t="s">
        <v>128</v>
      </c>
      <c r="BC33" s="188"/>
      <c r="BD33" s="309"/>
      <c r="BE33" s="103"/>
      <c r="BF33" s="101">
        <f t="shared" si="0"/>
        <v>0</v>
      </c>
      <c r="BG33" s="102" t="s">
        <v>67</v>
      </c>
      <c r="BH33" s="102">
        <f t="shared" si="1"/>
        <v>0</v>
      </c>
      <c r="BI33" s="102"/>
      <c r="BJ33" s="101"/>
      <c r="BK33" s="101"/>
      <c r="BL33" s="104"/>
      <c r="BM33" s="104"/>
      <c r="BN33" s="108"/>
      <c r="BO33" s="106"/>
      <c r="BP33" s="106"/>
      <c r="BQ33" s="118"/>
      <c r="BR33" s="119"/>
      <c r="BS33" s="118"/>
      <c r="BT33" s="118"/>
      <c r="BU33" s="118"/>
      <c r="BV33" s="117"/>
      <c r="BW33" s="117"/>
      <c r="BX33" s="78"/>
      <c r="BY33" s="78"/>
      <c r="BZ33" s="78"/>
      <c r="CA33" s="78"/>
      <c r="CB33" s="78"/>
      <c r="CC33" s="78"/>
      <c r="CD33" s="78"/>
      <c r="CE33" s="77"/>
      <c r="CF33" s="77"/>
      <c r="CG33" s="77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3"/>
    </row>
    <row r="34" spans="2:118" s="5" customFormat="1" ht="18" customHeight="1">
      <c r="B34" s="395">
        <v>11</v>
      </c>
      <c r="C34" s="396"/>
      <c r="D34" s="396" t="s">
        <v>68</v>
      </c>
      <c r="E34" s="396"/>
      <c r="F34" s="396"/>
      <c r="G34" s="396">
        <v>2</v>
      </c>
      <c r="H34" s="396"/>
      <c r="I34" s="396"/>
      <c r="J34" s="397">
        <f>J32</f>
        <v>0.41666666666666674</v>
      </c>
      <c r="K34" s="397"/>
      <c r="L34" s="397"/>
      <c r="M34" s="397"/>
      <c r="N34" s="259"/>
      <c r="O34" s="250" t="e">
        <f>AG17</f>
        <v>#REF!</v>
      </c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54" t="s">
        <v>66</v>
      </c>
      <c r="AF34" s="251" t="e">
        <f>AG18</f>
        <v>#REF!</v>
      </c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2"/>
      <c r="AW34" s="265"/>
      <c r="AX34" s="190"/>
      <c r="AY34" s="54" t="s">
        <v>67</v>
      </c>
      <c r="AZ34" s="190"/>
      <c r="BA34" s="190"/>
      <c r="BB34" s="311" t="s">
        <v>129</v>
      </c>
      <c r="BC34" s="312"/>
      <c r="BD34" s="313"/>
      <c r="BE34" s="103"/>
      <c r="BF34" s="101">
        <f t="shared" si="0"/>
        <v>0</v>
      </c>
      <c r="BG34" s="102" t="s">
        <v>67</v>
      </c>
      <c r="BH34" s="102">
        <f t="shared" si="1"/>
        <v>0</v>
      </c>
      <c r="BI34" s="102"/>
      <c r="BJ34" s="101"/>
      <c r="BK34" s="101"/>
      <c r="BL34" s="104"/>
      <c r="BM34" s="104"/>
      <c r="BN34" s="108"/>
      <c r="BO34" s="106"/>
      <c r="BP34" s="106"/>
      <c r="BQ34" s="118"/>
      <c r="BR34" s="119"/>
      <c r="BS34" s="118"/>
      <c r="BT34" s="118"/>
      <c r="BU34" s="118"/>
      <c r="BV34" s="117"/>
      <c r="BW34" s="117"/>
      <c r="BX34" s="78"/>
      <c r="BY34" s="78"/>
      <c r="BZ34" s="78"/>
      <c r="CA34" s="78"/>
      <c r="CB34" s="78"/>
      <c r="CC34" s="78"/>
      <c r="CD34" s="78"/>
      <c r="CE34" s="77"/>
      <c r="CF34" s="77"/>
      <c r="CG34" s="77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3"/>
    </row>
    <row r="35" spans="2:118" s="5" customFormat="1" ht="18" customHeight="1" thickBot="1">
      <c r="B35" s="389">
        <v>12</v>
      </c>
      <c r="C35" s="390"/>
      <c r="D35" s="390" t="s">
        <v>68</v>
      </c>
      <c r="E35" s="390"/>
      <c r="F35" s="390"/>
      <c r="G35" s="390">
        <v>2</v>
      </c>
      <c r="H35" s="390"/>
      <c r="I35" s="390"/>
      <c r="J35" s="425">
        <f>J33</f>
        <v>0.4270833333333334</v>
      </c>
      <c r="K35" s="425"/>
      <c r="L35" s="425"/>
      <c r="M35" s="425"/>
      <c r="N35" s="306"/>
      <c r="O35" s="266" t="e">
        <f>AG19</f>
        <v>#REF!</v>
      </c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56" t="s">
        <v>66</v>
      </c>
      <c r="AF35" s="267" t="e">
        <f>AG16</f>
        <v>#REF!</v>
      </c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8"/>
      <c r="AW35" s="269"/>
      <c r="AX35" s="270"/>
      <c r="AY35" s="56" t="s">
        <v>67</v>
      </c>
      <c r="AZ35" s="270"/>
      <c r="BA35" s="270"/>
      <c r="BB35" s="187" t="s">
        <v>129</v>
      </c>
      <c r="BC35" s="188"/>
      <c r="BD35" s="309"/>
      <c r="BE35" s="103"/>
      <c r="BF35" s="101">
        <f t="shared" si="0"/>
        <v>0</v>
      </c>
      <c r="BG35" s="102" t="s">
        <v>67</v>
      </c>
      <c r="BH35" s="102">
        <f t="shared" si="1"/>
        <v>0</v>
      </c>
      <c r="BI35" s="102"/>
      <c r="BJ35" s="101"/>
      <c r="BK35" s="101"/>
      <c r="BL35" s="101"/>
      <c r="BM35" s="101"/>
      <c r="BN35" s="101"/>
      <c r="BO35" s="101"/>
      <c r="BP35" s="101"/>
      <c r="BQ35" s="117"/>
      <c r="BR35" s="117"/>
      <c r="BS35" s="117"/>
      <c r="BT35" s="118"/>
      <c r="BU35" s="118"/>
      <c r="BV35" s="117"/>
      <c r="BW35" s="117"/>
      <c r="BX35" s="78"/>
      <c r="BY35" s="78"/>
      <c r="BZ35" s="78"/>
      <c r="CA35" s="78"/>
      <c r="CB35" s="78"/>
      <c r="CC35" s="78"/>
      <c r="CD35" s="78"/>
      <c r="CE35" s="77"/>
      <c r="CF35" s="77"/>
      <c r="CG35" s="77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3"/>
    </row>
    <row r="36" spans="2:118" s="5" customFormat="1" ht="18" customHeight="1">
      <c r="B36" s="64"/>
      <c r="C36" s="64"/>
      <c r="D36" s="64"/>
      <c r="E36" s="64"/>
      <c r="F36" s="64"/>
      <c r="G36" s="64"/>
      <c r="H36" s="64"/>
      <c r="I36" s="64"/>
      <c r="J36" s="125"/>
      <c r="K36" s="125"/>
      <c r="L36" s="125"/>
      <c r="M36" s="125"/>
      <c r="N36" s="125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7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87"/>
      <c r="AX36" s="87"/>
      <c r="AY36" s="127"/>
      <c r="AZ36" s="87"/>
      <c r="BA36" s="87"/>
      <c r="BB36" s="128"/>
      <c r="BC36" s="128"/>
      <c r="BD36" s="129"/>
      <c r="BE36" s="103"/>
      <c r="BF36" s="101"/>
      <c r="BG36" s="102"/>
      <c r="BH36" s="102"/>
      <c r="BI36" s="102"/>
      <c r="BJ36" s="101"/>
      <c r="BK36" s="101"/>
      <c r="BL36" s="101"/>
      <c r="BM36" s="101"/>
      <c r="BN36" s="101"/>
      <c r="BO36" s="101"/>
      <c r="BP36" s="101"/>
      <c r="BQ36" s="117"/>
      <c r="BR36" s="117"/>
      <c r="BS36" s="117"/>
      <c r="BT36" s="118"/>
      <c r="BU36" s="118"/>
      <c r="BV36" s="117"/>
      <c r="BW36" s="117"/>
      <c r="BX36" s="78"/>
      <c r="BY36" s="78"/>
      <c r="BZ36" s="78"/>
      <c r="CA36" s="78"/>
      <c r="CB36" s="78"/>
      <c r="CC36" s="78"/>
      <c r="CD36" s="78"/>
      <c r="CE36" s="77"/>
      <c r="CF36" s="77"/>
      <c r="CG36" s="77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3"/>
    </row>
    <row r="37" spans="2:118" s="5" customFormat="1" ht="18" customHeight="1">
      <c r="B37" s="64"/>
      <c r="C37" s="64"/>
      <c r="D37" s="64"/>
      <c r="E37" s="64"/>
      <c r="F37" s="64"/>
      <c r="G37" s="64"/>
      <c r="H37" s="64"/>
      <c r="I37" s="64"/>
      <c r="J37" s="125"/>
      <c r="K37" s="125"/>
      <c r="L37" s="125"/>
      <c r="M37" s="125"/>
      <c r="N37" s="125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7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87"/>
      <c r="AX37" s="87"/>
      <c r="AY37" s="127"/>
      <c r="AZ37" s="87"/>
      <c r="BA37" s="87"/>
      <c r="BB37" s="128"/>
      <c r="BC37" s="128"/>
      <c r="BD37" s="129"/>
      <c r="BE37" s="103"/>
      <c r="BF37" s="101"/>
      <c r="BG37" s="102"/>
      <c r="BH37" s="102"/>
      <c r="BI37" s="102"/>
      <c r="BJ37" s="101"/>
      <c r="BK37" s="101"/>
      <c r="BL37" s="101"/>
      <c r="BM37" s="101"/>
      <c r="BN37" s="101"/>
      <c r="BO37" s="101"/>
      <c r="BP37" s="101"/>
      <c r="BQ37" s="117"/>
      <c r="BR37" s="117"/>
      <c r="BS37" s="117"/>
      <c r="BT37" s="118"/>
      <c r="BU37" s="118"/>
      <c r="BV37" s="117"/>
      <c r="BW37" s="117"/>
      <c r="BX37" s="78"/>
      <c r="BY37" s="78"/>
      <c r="BZ37" s="78"/>
      <c r="CA37" s="78"/>
      <c r="CB37" s="78"/>
      <c r="CC37" s="78"/>
      <c r="CD37" s="78"/>
      <c r="CE37" s="77"/>
      <c r="CF37" s="77"/>
      <c r="CG37" s="77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3"/>
    </row>
    <row r="38" spans="2:118" s="5" customFormat="1" ht="18" customHeight="1">
      <c r="B38" s="64"/>
      <c r="C38" s="64"/>
      <c r="D38" s="64"/>
      <c r="E38" s="64"/>
      <c r="F38" s="64"/>
      <c r="G38" s="64"/>
      <c r="H38" s="64"/>
      <c r="I38" s="64"/>
      <c r="J38" s="125"/>
      <c r="K38" s="125"/>
      <c r="L38" s="125"/>
      <c r="M38" s="125"/>
      <c r="N38" s="125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7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87"/>
      <c r="AX38" s="87"/>
      <c r="AY38" s="127"/>
      <c r="AZ38" s="87"/>
      <c r="BA38" s="87"/>
      <c r="BB38" s="128"/>
      <c r="BC38" s="128"/>
      <c r="BD38" s="129"/>
      <c r="BE38" s="103"/>
      <c r="BF38" s="101"/>
      <c r="BG38" s="102"/>
      <c r="BH38" s="102"/>
      <c r="BI38" s="102"/>
      <c r="BJ38" s="101"/>
      <c r="BK38" s="101"/>
      <c r="BL38" s="101"/>
      <c r="BM38" s="101"/>
      <c r="BN38" s="101"/>
      <c r="BO38" s="101"/>
      <c r="BP38" s="101"/>
      <c r="BQ38" s="117"/>
      <c r="BR38" s="117"/>
      <c r="BS38" s="117"/>
      <c r="BT38" s="118"/>
      <c r="BU38" s="118"/>
      <c r="BV38" s="117"/>
      <c r="BW38" s="117"/>
      <c r="BX38" s="78"/>
      <c r="BY38" s="78"/>
      <c r="BZ38" s="78"/>
      <c r="CA38" s="78"/>
      <c r="CB38" s="78"/>
      <c r="CC38" s="78"/>
      <c r="CD38" s="78"/>
      <c r="CE38" s="77"/>
      <c r="CF38" s="77"/>
      <c r="CG38" s="77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3"/>
    </row>
    <row r="40" spans="2:68" ht="12.75">
      <c r="B40" s="50" t="s">
        <v>69</v>
      </c>
      <c r="BE40" s="3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</row>
    <row r="41" spans="57:68" ht="6" customHeight="1" thickBot="1">
      <c r="BE41" s="3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</row>
    <row r="42" spans="2:117" s="57" customFormat="1" ht="13.5" customHeight="1" thickBot="1">
      <c r="B42" s="229" t="s">
        <v>50</v>
      </c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1"/>
      <c r="P42" s="229" t="s">
        <v>70</v>
      </c>
      <c r="Q42" s="230"/>
      <c r="R42" s="231"/>
      <c r="S42" s="229" t="s">
        <v>71</v>
      </c>
      <c r="T42" s="230"/>
      <c r="U42" s="230"/>
      <c r="V42" s="230"/>
      <c r="W42" s="231"/>
      <c r="X42" s="229" t="s">
        <v>72</v>
      </c>
      <c r="Y42" s="230"/>
      <c r="Z42" s="231"/>
      <c r="AA42" s="58"/>
      <c r="AB42" s="58"/>
      <c r="AC42" s="58"/>
      <c r="AD42" s="58"/>
      <c r="AE42" s="229" t="s">
        <v>51</v>
      </c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1"/>
      <c r="AS42" s="229" t="s">
        <v>70</v>
      </c>
      <c r="AT42" s="230"/>
      <c r="AU42" s="231"/>
      <c r="AV42" s="229" t="s">
        <v>71</v>
      </c>
      <c r="AW42" s="230"/>
      <c r="AX42" s="230"/>
      <c r="AY42" s="230"/>
      <c r="AZ42" s="231"/>
      <c r="BA42" s="229" t="s">
        <v>72</v>
      </c>
      <c r="BB42" s="230"/>
      <c r="BC42" s="231"/>
      <c r="BD42" s="79"/>
      <c r="BE42" s="5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20"/>
      <c r="BR42" s="120"/>
      <c r="BS42" s="120"/>
      <c r="BT42" s="120"/>
      <c r="BU42" s="120"/>
      <c r="BV42" s="120"/>
      <c r="BW42" s="120"/>
      <c r="BX42" s="80"/>
      <c r="BY42" s="80"/>
      <c r="BZ42" s="80"/>
      <c r="CA42" s="80"/>
      <c r="CB42" s="80"/>
      <c r="CC42" s="80"/>
      <c r="CD42" s="80"/>
      <c r="CE42" s="79"/>
      <c r="CF42" s="79"/>
      <c r="CG42" s="7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</row>
    <row r="43" spans="2:68" ht="12.75">
      <c r="B43" s="221">
        <v>1</v>
      </c>
      <c r="C43" s="216"/>
      <c r="D43" s="373" t="e">
        <f>VLOOKUP(SMALL($BI$16:$BI$19,B43),$BI$16:$BO$19,2,0)</f>
        <v>#REF!</v>
      </c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5"/>
      <c r="P43" s="376">
        <f>VLOOKUP(SMALL($BI$16:$BI$19,B43),$BI$16:$BO$19,3,0)</f>
        <v>0</v>
      </c>
      <c r="Q43" s="377"/>
      <c r="R43" s="378"/>
      <c r="S43" s="379">
        <f>VLOOKUP(SMALL($BI$16:$BI$19,B43),$BI$16:$BO$19,4,0)</f>
        <v>0</v>
      </c>
      <c r="T43" s="379"/>
      <c r="U43" s="83" t="s">
        <v>67</v>
      </c>
      <c r="V43" s="379">
        <f>VLOOKUP(SMALL($BI$16:$BI$19,B43),$BI$16:$BO$19,5,0)</f>
        <v>0</v>
      </c>
      <c r="W43" s="379"/>
      <c r="X43" s="370">
        <f>VLOOKUP(SMALL($BI$16:$BI$19,B43),$BI$16:$BO$19,6,0)</f>
        <v>0</v>
      </c>
      <c r="Y43" s="371"/>
      <c r="Z43" s="372"/>
      <c r="AA43" s="5"/>
      <c r="AB43" s="5"/>
      <c r="AC43" s="5"/>
      <c r="AD43" s="5"/>
      <c r="AE43" s="221">
        <v>1</v>
      </c>
      <c r="AF43" s="222"/>
      <c r="AG43" s="386" t="e">
        <f>VLOOKUP(SMALL($BQ$16:$BQ$19,B43),$BQ$16:$BW$19,2,0)</f>
        <v>#REF!</v>
      </c>
      <c r="AH43" s="387"/>
      <c r="AI43" s="387"/>
      <c r="AJ43" s="387"/>
      <c r="AK43" s="387"/>
      <c r="AL43" s="387"/>
      <c r="AM43" s="387"/>
      <c r="AN43" s="387"/>
      <c r="AO43" s="387"/>
      <c r="AP43" s="387"/>
      <c r="AQ43" s="387"/>
      <c r="AR43" s="388"/>
      <c r="AS43" s="376">
        <f>VLOOKUP(SMALL($BQ$16:$BQ$19,B43),$BQ$16:$BW$19,3,0)</f>
        <v>0</v>
      </c>
      <c r="AT43" s="377"/>
      <c r="AU43" s="378"/>
      <c r="AV43" s="369">
        <f>VLOOKUP(SMALL($BQ$16:$BQ$19,B43),$BQ$16:$BW$19,4,0)</f>
        <v>0</v>
      </c>
      <c r="AW43" s="369"/>
      <c r="AX43" s="85" t="s">
        <v>67</v>
      </c>
      <c r="AY43" s="369">
        <f>VLOOKUP(SMALL($BQ$16:$BQ$19,B43),$BQ$16:$BW$19,5,0)</f>
        <v>0</v>
      </c>
      <c r="AZ43" s="369"/>
      <c r="BA43" s="370">
        <f>VLOOKUP(SMALL($BQ$16:$BQ$19,B43),$BQ$16:$BW$19,6,0)</f>
        <v>0</v>
      </c>
      <c r="BB43" s="371"/>
      <c r="BC43" s="372"/>
      <c r="BE43" s="3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</row>
    <row r="44" spans="2:68" ht="12.75">
      <c r="B44" s="208">
        <v>2</v>
      </c>
      <c r="C44" s="203"/>
      <c r="D44" s="380" t="e">
        <f>VLOOKUP(SMALL($BI$16:$BI$19,B44),$BI$16:$BO$19,2,0)</f>
        <v>#REF!</v>
      </c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382"/>
      <c r="P44" s="383">
        <f>VLOOKUP(SMALL($BI$16:$BI$19,B44),$BI$16:$BO$19,3,0)</f>
        <v>0</v>
      </c>
      <c r="Q44" s="384"/>
      <c r="R44" s="385"/>
      <c r="S44" s="203">
        <f>VLOOKUP(SMALL($BI$16:$BI$19,B44),$BI$16:$BO$19,4,0)</f>
        <v>0</v>
      </c>
      <c r="T44" s="203"/>
      <c r="U44" s="60" t="s">
        <v>67</v>
      </c>
      <c r="V44" s="203">
        <f>VLOOKUP(SMALL($BI$16:$BI$19,B44),$BI$16:$BO$19,5,0)</f>
        <v>0</v>
      </c>
      <c r="W44" s="203"/>
      <c r="X44" s="366">
        <f>VLOOKUP(SMALL($BI$16:$BI$19,B44),$BI$16:$BO$19,6,0)</f>
        <v>0</v>
      </c>
      <c r="Y44" s="367"/>
      <c r="Z44" s="368"/>
      <c r="AA44" s="5"/>
      <c r="AB44" s="5"/>
      <c r="AC44" s="5"/>
      <c r="AD44" s="5"/>
      <c r="AE44" s="208">
        <v>2</v>
      </c>
      <c r="AF44" s="209"/>
      <c r="AG44" s="356" t="e">
        <f>VLOOKUP(SMALL($BQ$16:$BQ$19,B44),$BQ$16:$BW$19,2,0)</f>
        <v>#REF!</v>
      </c>
      <c r="AH44" s="356"/>
      <c r="AI44" s="356"/>
      <c r="AJ44" s="356"/>
      <c r="AK44" s="356"/>
      <c r="AL44" s="356"/>
      <c r="AM44" s="356"/>
      <c r="AN44" s="356"/>
      <c r="AO44" s="356"/>
      <c r="AP44" s="356"/>
      <c r="AQ44" s="356"/>
      <c r="AR44" s="210"/>
      <c r="AS44" s="357">
        <f>VLOOKUP(SMALL($BQ$16:$BQ$19,B44),$BQ$16:$BW$19,3,0)</f>
        <v>0</v>
      </c>
      <c r="AT44" s="358"/>
      <c r="AU44" s="359"/>
      <c r="AV44" s="203">
        <f>VLOOKUP(SMALL($BQ$16:$BQ$19,B44),$BQ$16:$BW$19,4,0)</f>
        <v>0</v>
      </c>
      <c r="AW44" s="203"/>
      <c r="AX44" s="60" t="s">
        <v>67</v>
      </c>
      <c r="AY44" s="203">
        <f>VLOOKUP(SMALL($BQ$16:$BQ$19,B44),$BQ$16:$BW$19,5,0)</f>
        <v>0</v>
      </c>
      <c r="AZ44" s="203"/>
      <c r="BA44" s="352">
        <f>VLOOKUP(SMALL($BQ$16:$BQ$19,B44),$BQ$16:$BW$19,6,0)</f>
        <v>0</v>
      </c>
      <c r="BB44" s="353"/>
      <c r="BC44" s="354"/>
      <c r="BE44" s="3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</row>
    <row r="45" spans="2:68" ht="12.75">
      <c r="B45" s="208">
        <v>3</v>
      </c>
      <c r="C45" s="203"/>
      <c r="D45" s="360" t="e">
        <f>VLOOKUP(SMALL($BI$16:$BI$19,B45),$BI$16:$BO$19,2,0)</f>
        <v>#REF!</v>
      </c>
      <c r="E45" s="361"/>
      <c r="F45" s="361"/>
      <c r="G45" s="361"/>
      <c r="H45" s="361"/>
      <c r="I45" s="361"/>
      <c r="J45" s="361"/>
      <c r="K45" s="361"/>
      <c r="L45" s="361"/>
      <c r="M45" s="361"/>
      <c r="N45" s="361"/>
      <c r="O45" s="362"/>
      <c r="P45" s="357">
        <f>VLOOKUP(SMALL($BI$16:$BI$19,B45),$BI$16:$BO$19,3,0)</f>
        <v>0</v>
      </c>
      <c r="Q45" s="358"/>
      <c r="R45" s="359"/>
      <c r="S45" s="355">
        <f>VLOOKUP(SMALL($BI$16:$BI$19,B45),$BI$16:$BO$19,4,0)</f>
        <v>0</v>
      </c>
      <c r="T45" s="355"/>
      <c r="U45" s="60" t="s">
        <v>67</v>
      </c>
      <c r="V45" s="355">
        <f>VLOOKUP(SMALL($BI$16:$BI$19,B45),$BI$16:$BO$19,5,0)</f>
        <v>0</v>
      </c>
      <c r="W45" s="355"/>
      <c r="X45" s="366">
        <f>VLOOKUP(SMALL($BI$16:$BI$19,B45),$BI$16:$BO$19,6,0)</f>
        <v>0</v>
      </c>
      <c r="Y45" s="367"/>
      <c r="Z45" s="368"/>
      <c r="AA45" s="5"/>
      <c r="AB45" s="5"/>
      <c r="AC45" s="5"/>
      <c r="AD45" s="5"/>
      <c r="AE45" s="208">
        <v>3</v>
      </c>
      <c r="AF45" s="209"/>
      <c r="AG45" s="356" t="e">
        <f>VLOOKUP(SMALL($BQ$16:$BQ$19,B45),$BQ$16:$BW$19,2,0)</f>
        <v>#REF!</v>
      </c>
      <c r="AH45" s="356"/>
      <c r="AI45" s="356"/>
      <c r="AJ45" s="356"/>
      <c r="AK45" s="356"/>
      <c r="AL45" s="356"/>
      <c r="AM45" s="356"/>
      <c r="AN45" s="356"/>
      <c r="AO45" s="356"/>
      <c r="AP45" s="356"/>
      <c r="AQ45" s="356"/>
      <c r="AR45" s="210"/>
      <c r="AS45" s="357">
        <f>VLOOKUP(SMALL($BQ$16:$BQ$19,B45),$BQ$16:$BW$19,3,0)</f>
        <v>0</v>
      </c>
      <c r="AT45" s="358"/>
      <c r="AU45" s="359"/>
      <c r="AV45" s="203">
        <f>VLOOKUP(SMALL($BQ$16:$BQ$19,B45),$BQ$16:$BW$19,4,0)</f>
        <v>0</v>
      </c>
      <c r="AW45" s="203"/>
      <c r="AX45" s="60" t="s">
        <v>67</v>
      </c>
      <c r="AY45" s="203">
        <f>VLOOKUP(SMALL($BQ$16:$BQ$19,B45),$BQ$16:$BW$19,5,0)</f>
        <v>0</v>
      </c>
      <c r="AZ45" s="203"/>
      <c r="BA45" s="352">
        <f>VLOOKUP(SMALL($BQ$16:$BQ$19,B45),$BQ$16:$BW$19,6,0)</f>
        <v>0</v>
      </c>
      <c r="BB45" s="353"/>
      <c r="BC45" s="354"/>
      <c r="BE45" s="3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</row>
    <row r="46" spans="2:68" ht="13.5" thickBot="1">
      <c r="B46" s="185">
        <v>4</v>
      </c>
      <c r="C46" s="186"/>
      <c r="D46" s="426" t="e">
        <f>VLOOKUP(SMALL($BI$16:$BI$19,B46),$BI$16:$BO$19,2,0)</f>
        <v>#REF!</v>
      </c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8"/>
      <c r="P46" s="336">
        <f>VLOOKUP(SMALL($BI$16:$BI$19,B46),$BI$16:$BO$19,3,0)</f>
        <v>0</v>
      </c>
      <c r="Q46" s="337"/>
      <c r="R46" s="338"/>
      <c r="S46" s="186">
        <f>VLOOKUP(SMALL($BI$16:$BI$19,B46),$BI$16:$BO$19,4,0)</f>
        <v>0</v>
      </c>
      <c r="T46" s="186"/>
      <c r="U46" s="61" t="s">
        <v>67</v>
      </c>
      <c r="V46" s="186">
        <f>VLOOKUP(SMALL($BI$16:$BI$19,B46),$BI$16:$BO$19,5,0)</f>
        <v>0</v>
      </c>
      <c r="W46" s="186"/>
      <c r="X46" s="331">
        <f>VLOOKUP(SMALL($BI$16:$BI$19,B46),$BI$16:$BO$19,6,0)</f>
        <v>0</v>
      </c>
      <c r="Y46" s="332"/>
      <c r="Z46" s="333"/>
      <c r="AA46" s="5"/>
      <c r="AB46" s="5"/>
      <c r="AC46" s="5"/>
      <c r="AD46" s="5"/>
      <c r="AE46" s="185">
        <v>4</v>
      </c>
      <c r="AF46" s="196"/>
      <c r="AG46" s="335" t="e">
        <f>VLOOKUP(SMALL($BQ$16:$BQ$19,B46),$BQ$16:$BW$19,2,0)</f>
        <v>#REF!</v>
      </c>
      <c r="AH46" s="335"/>
      <c r="AI46" s="335"/>
      <c r="AJ46" s="335"/>
      <c r="AK46" s="335"/>
      <c r="AL46" s="335"/>
      <c r="AM46" s="335"/>
      <c r="AN46" s="335"/>
      <c r="AO46" s="335"/>
      <c r="AP46" s="335"/>
      <c r="AQ46" s="335"/>
      <c r="AR46" s="197"/>
      <c r="AS46" s="336">
        <f>VLOOKUP(SMALL($BQ$16:$BQ$19,B46),$BQ$16:$BW$19,3,0)</f>
        <v>0</v>
      </c>
      <c r="AT46" s="337"/>
      <c r="AU46" s="338"/>
      <c r="AV46" s="186">
        <f>VLOOKUP(SMALL($BQ$16:$BQ$19,B46),$BQ$16:$BW$19,4,0)</f>
        <v>0</v>
      </c>
      <c r="AW46" s="186"/>
      <c r="AX46" s="61" t="s">
        <v>67</v>
      </c>
      <c r="AY46" s="186">
        <f>VLOOKUP(SMALL($BQ$16:$BQ$19,B46),$BQ$16:$BW$19,5,0)</f>
        <v>0</v>
      </c>
      <c r="AZ46" s="186"/>
      <c r="BA46" s="331">
        <f>VLOOKUP(SMALL($BQ$16:$BQ$19,B46),$BQ$16:$BW$19,6,0)</f>
        <v>0</v>
      </c>
      <c r="BB46" s="332"/>
      <c r="BC46" s="333"/>
      <c r="BE46" s="3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</row>
    <row r="47" spans="2:68" ht="12.75">
      <c r="B47" s="111"/>
      <c r="C47" s="111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11"/>
      <c r="Q47" s="111"/>
      <c r="R47" s="111"/>
      <c r="S47" s="111"/>
      <c r="T47" s="111"/>
      <c r="U47" s="85"/>
      <c r="V47" s="111"/>
      <c r="W47" s="111"/>
      <c r="X47" s="123"/>
      <c r="Y47" s="123"/>
      <c r="Z47" s="123"/>
      <c r="AA47" s="5"/>
      <c r="AB47" s="5"/>
      <c r="AC47" s="5"/>
      <c r="AD47" s="5"/>
      <c r="AE47" s="111"/>
      <c r="AF47" s="111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11"/>
      <c r="AT47" s="111"/>
      <c r="AU47" s="111"/>
      <c r="AV47" s="111"/>
      <c r="AW47" s="111"/>
      <c r="AX47" s="85"/>
      <c r="AY47" s="111"/>
      <c r="AZ47" s="111"/>
      <c r="BA47" s="123"/>
      <c r="BB47" s="123"/>
      <c r="BC47" s="123"/>
      <c r="BE47" s="3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</row>
    <row r="49" spans="2:68" ht="33.75">
      <c r="B49" s="149" t="str">
        <f>$A$2</f>
        <v>TSV Germania Haimar-Dolgen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E49" s="3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</row>
    <row r="50" spans="2:68" ht="19.5">
      <c r="B50" s="150" t="str">
        <f>$A$3</f>
        <v>Sommerturnier der Energieversorgung Sehnde</v>
      </c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E50" s="3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</row>
    <row r="52" spans="2:68" ht="12.75">
      <c r="B52" s="50" t="s">
        <v>73</v>
      </c>
      <c r="BE52" s="3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</row>
    <row r="54" spans="1:57" ht="15">
      <c r="A54" s="42"/>
      <c r="B54" s="42"/>
      <c r="C54" s="42"/>
      <c r="D54" s="42"/>
      <c r="E54" s="42"/>
      <c r="F54" s="42"/>
      <c r="G54" s="28" t="s">
        <v>42</v>
      </c>
      <c r="H54" s="240">
        <v>0.4583333333333333</v>
      </c>
      <c r="I54" s="240"/>
      <c r="J54" s="240"/>
      <c r="K54" s="240"/>
      <c r="L54" s="240"/>
      <c r="M54" s="90" t="s">
        <v>43</v>
      </c>
      <c r="N54" s="42"/>
      <c r="O54" s="42"/>
      <c r="P54" s="42"/>
      <c r="Q54" s="42"/>
      <c r="R54" s="42"/>
      <c r="S54" s="42"/>
      <c r="T54" s="28" t="s">
        <v>44</v>
      </c>
      <c r="U54" s="329">
        <v>1</v>
      </c>
      <c r="V54" s="329" t="s">
        <v>45</v>
      </c>
      <c r="W54" s="49" t="s">
        <v>46</v>
      </c>
      <c r="X54" s="243">
        <v>0.010416666666666666</v>
      </c>
      <c r="Y54" s="243"/>
      <c r="Z54" s="243"/>
      <c r="AA54" s="243"/>
      <c r="AB54" s="243"/>
      <c r="AC54" s="90" t="s">
        <v>47</v>
      </c>
      <c r="AD54" s="42"/>
      <c r="AE54" s="42"/>
      <c r="AF54" s="42"/>
      <c r="AG54" s="42"/>
      <c r="AH54" s="42"/>
      <c r="AI54" s="42"/>
      <c r="AJ54" s="42"/>
      <c r="AK54" s="28" t="s">
        <v>48</v>
      </c>
      <c r="AL54" s="243">
        <v>0.003472222222222222</v>
      </c>
      <c r="AM54" s="243"/>
      <c r="AN54" s="243"/>
      <c r="AO54" s="243"/>
      <c r="AP54" s="243"/>
      <c r="AQ54" s="90" t="s">
        <v>47</v>
      </c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75"/>
      <c r="BE54" s="43"/>
    </row>
    <row r="55" ht="6" customHeight="1"/>
    <row r="56" spans="80:88" ht="3.75" customHeight="1" thickBot="1">
      <c r="CB56" s="71"/>
      <c r="CC56" s="71"/>
      <c r="CD56" s="71"/>
      <c r="CE56" s="81"/>
      <c r="CF56" s="81"/>
      <c r="CG56" s="81"/>
      <c r="CH56" s="62"/>
      <c r="CI56" s="62"/>
      <c r="CJ56" s="62"/>
    </row>
    <row r="57" spans="2:56" ht="19.5" customHeight="1" thickBot="1">
      <c r="B57" s="429" t="s">
        <v>58</v>
      </c>
      <c r="C57" s="430"/>
      <c r="D57" s="431" t="s">
        <v>61</v>
      </c>
      <c r="E57" s="432"/>
      <c r="F57" s="432"/>
      <c r="G57" s="432"/>
      <c r="H57" s="432"/>
      <c r="I57" s="432"/>
      <c r="J57" s="432"/>
      <c r="K57" s="432"/>
      <c r="L57" s="432"/>
      <c r="M57" s="432"/>
      <c r="N57" s="433"/>
      <c r="O57" s="431" t="s">
        <v>75</v>
      </c>
      <c r="P57" s="432"/>
      <c r="Q57" s="432"/>
      <c r="R57" s="432"/>
      <c r="S57" s="432"/>
      <c r="T57" s="432"/>
      <c r="U57" s="432"/>
      <c r="V57" s="432"/>
      <c r="W57" s="432"/>
      <c r="X57" s="432"/>
      <c r="Y57" s="432"/>
      <c r="Z57" s="432"/>
      <c r="AA57" s="432"/>
      <c r="AB57" s="432"/>
      <c r="AC57" s="432"/>
      <c r="AD57" s="432"/>
      <c r="AE57" s="432"/>
      <c r="AF57" s="432"/>
      <c r="AG57" s="432"/>
      <c r="AH57" s="432"/>
      <c r="AI57" s="432"/>
      <c r="AJ57" s="432"/>
      <c r="AK57" s="432"/>
      <c r="AL57" s="432"/>
      <c r="AM57" s="432"/>
      <c r="AN57" s="432"/>
      <c r="AO57" s="432"/>
      <c r="AP57" s="432"/>
      <c r="AQ57" s="432"/>
      <c r="AR57" s="432"/>
      <c r="AS57" s="432"/>
      <c r="AT57" s="432"/>
      <c r="AU57" s="432"/>
      <c r="AV57" s="433"/>
      <c r="AW57" s="436" t="s">
        <v>63</v>
      </c>
      <c r="AX57" s="435"/>
      <c r="AY57" s="435"/>
      <c r="AZ57" s="435"/>
      <c r="BA57" s="435"/>
      <c r="BB57" s="434" t="s">
        <v>109</v>
      </c>
      <c r="BC57" s="435"/>
      <c r="BD57" s="322"/>
    </row>
    <row r="58" spans="2:56" ht="18" customHeight="1">
      <c r="B58" s="151">
        <v>26</v>
      </c>
      <c r="C58" s="319"/>
      <c r="D58" s="155">
        <f>H54</f>
        <v>0.4583333333333333</v>
      </c>
      <c r="E58" s="156"/>
      <c r="F58" s="156"/>
      <c r="G58" s="156"/>
      <c r="H58" s="156"/>
      <c r="I58" s="156"/>
      <c r="J58" s="156"/>
      <c r="K58" s="156"/>
      <c r="L58" s="156"/>
      <c r="M58" s="156"/>
      <c r="N58" s="157"/>
      <c r="O58" s="161">
        <f>IF(ISBLANK($AZ$33),"",D45)</f>
      </c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54" t="s">
        <v>66</v>
      </c>
      <c r="AF58" s="162">
        <f>IF(ISBLANK($AZ$35),"",AG46)</f>
      </c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3"/>
      <c r="AW58" s="164"/>
      <c r="AX58" s="165"/>
      <c r="AY58" s="165" t="s">
        <v>67</v>
      </c>
      <c r="AZ58" s="165"/>
      <c r="BA58" s="165"/>
      <c r="BB58" s="438" t="s">
        <v>132</v>
      </c>
      <c r="BC58" s="439"/>
      <c r="BD58" s="440"/>
    </row>
    <row r="59" spans="2:56" ht="12" customHeight="1" thickBot="1">
      <c r="B59" s="153"/>
      <c r="C59" s="246"/>
      <c r="D59" s="158"/>
      <c r="E59" s="159"/>
      <c r="F59" s="159"/>
      <c r="G59" s="159"/>
      <c r="H59" s="159"/>
      <c r="I59" s="159"/>
      <c r="J59" s="159"/>
      <c r="K59" s="159"/>
      <c r="L59" s="159"/>
      <c r="M59" s="159"/>
      <c r="N59" s="160"/>
      <c r="O59" s="170" t="s">
        <v>120</v>
      </c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89"/>
      <c r="AF59" s="143" t="s">
        <v>124</v>
      </c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4"/>
      <c r="AW59" s="166"/>
      <c r="AX59" s="167"/>
      <c r="AY59" s="167"/>
      <c r="AZ59" s="167"/>
      <c r="BA59" s="167"/>
      <c r="BB59" s="235"/>
      <c r="BC59" s="236"/>
      <c r="BD59" s="441"/>
    </row>
    <row r="60" spans="15:88" ht="3.75" customHeight="1" thickBot="1"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86"/>
      <c r="AX60" s="86"/>
      <c r="AY60" s="86"/>
      <c r="AZ60" s="86"/>
      <c r="BA60" s="86"/>
      <c r="BB60" s="86"/>
      <c r="BC60" s="86"/>
      <c r="BD60" s="88"/>
      <c r="CB60" s="71"/>
      <c r="CC60" s="71"/>
      <c r="CD60" s="71"/>
      <c r="CE60" s="81"/>
      <c r="CF60" s="81"/>
      <c r="CG60" s="81"/>
      <c r="CH60" s="62"/>
      <c r="CI60" s="62"/>
      <c r="CJ60" s="62"/>
    </row>
    <row r="61" spans="2:56" ht="19.5" customHeight="1" thickBot="1">
      <c r="B61" s="429" t="s">
        <v>58</v>
      </c>
      <c r="C61" s="430"/>
      <c r="D61" s="431" t="s">
        <v>61</v>
      </c>
      <c r="E61" s="432"/>
      <c r="F61" s="432"/>
      <c r="G61" s="432"/>
      <c r="H61" s="432"/>
      <c r="I61" s="432"/>
      <c r="J61" s="432"/>
      <c r="K61" s="432"/>
      <c r="L61" s="432"/>
      <c r="M61" s="432"/>
      <c r="N61" s="433"/>
      <c r="O61" s="431" t="s">
        <v>76</v>
      </c>
      <c r="P61" s="432"/>
      <c r="Q61" s="432"/>
      <c r="R61" s="432"/>
      <c r="S61" s="432"/>
      <c r="T61" s="432"/>
      <c r="U61" s="432"/>
      <c r="V61" s="432"/>
      <c r="W61" s="432"/>
      <c r="X61" s="432"/>
      <c r="Y61" s="432"/>
      <c r="Z61" s="432"/>
      <c r="AA61" s="432"/>
      <c r="AB61" s="432"/>
      <c r="AC61" s="432"/>
      <c r="AD61" s="432"/>
      <c r="AE61" s="432"/>
      <c r="AF61" s="432"/>
      <c r="AG61" s="432"/>
      <c r="AH61" s="432"/>
      <c r="AI61" s="432"/>
      <c r="AJ61" s="432"/>
      <c r="AK61" s="432"/>
      <c r="AL61" s="432"/>
      <c r="AM61" s="432"/>
      <c r="AN61" s="432"/>
      <c r="AO61" s="432"/>
      <c r="AP61" s="432"/>
      <c r="AQ61" s="432"/>
      <c r="AR61" s="432"/>
      <c r="AS61" s="432"/>
      <c r="AT61" s="432"/>
      <c r="AU61" s="432"/>
      <c r="AV61" s="433"/>
      <c r="AW61" s="436" t="s">
        <v>63</v>
      </c>
      <c r="AX61" s="435"/>
      <c r="AY61" s="435"/>
      <c r="AZ61" s="435"/>
      <c r="BA61" s="437"/>
      <c r="BB61" s="434" t="s">
        <v>109</v>
      </c>
      <c r="BC61" s="435"/>
      <c r="BD61" s="322"/>
    </row>
    <row r="62" spans="2:56" ht="18" customHeight="1">
      <c r="B62" s="151">
        <v>27</v>
      </c>
      <c r="C62" s="319"/>
      <c r="D62" s="155">
        <f>D$58+U$54*X$54+$AL$54</f>
        <v>0.4722222222222222</v>
      </c>
      <c r="E62" s="156"/>
      <c r="F62" s="156"/>
      <c r="G62" s="156"/>
      <c r="H62" s="156"/>
      <c r="I62" s="156"/>
      <c r="J62" s="156"/>
      <c r="K62" s="156"/>
      <c r="L62" s="156"/>
      <c r="M62" s="156"/>
      <c r="N62" s="157"/>
      <c r="O62" s="161">
        <f>IF(ISBLANK($AZ$33),"",D46)</f>
      </c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54" t="s">
        <v>66</v>
      </c>
      <c r="AF62" s="162">
        <f>IF(ISBLANK($AZ$35),"",AG45)</f>
      </c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3"/>
      <c r="AW62" s="164"/>
      <c r="AX62" s="165"/>
      <c r="AY62" s="165" t="s">
        <v>67</v>
      </c>
      <c r="AZ62" s="165"/>
      <c r="BA62" s="168"/>
      <c r="BB62" s="438" t="s">
        <v>132</v>
      </c>
      <c r="BC62" s="439"/>
      <c r="BD62" s="440"/>
    </row>
    <row r="63" spans="2:56" ht="12" customHeight="1" thickBot="1">
      <c r="B63" s="153"/>
      <c r="C63" s="246"/>
      <c r="D63" s="158"/>
      <c r="E63" s="159"/>
      <c r="F63" s="159"/>
      <c r="G63" s="159"/>
      <c r="H63" s="159"/>
      <c r="I63" s="159"/>
      <c r="J63" s="159"/>
      <c r="K63" s="159"/>
      <c r="L63" s="159"/>
      <c r="M63" s="159"/>
      <c r="N63" s="160"/>
      <c r="O63" s="170" t="s">
        <v>118</v>
      </c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89"/>
      <c r="AF63" s="143" t="s">
        <v>125</v>
      </c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4"/>
      <c r="AW63" s="166"/>
      <c r="AX63" s="167"/>
      <c r="AY63" s="167"/>
      <c r="AZ63" s="167"/>
      <c r="BA63" s="169"/>
      <c r="BB63" s="235"/>
      <c r="BC63" s="236"/>
      <c r="BD63" s="441"/>
    </row>
    <row r="64" spans="15:88" ht="3.75" customHeight="1" thickBo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86"/>
      <c r="AX64" s="86"/>
      <c r="AY64" s="86"/>
      <c r="AZ64" s="86"/>
      <c r="BA64" s="86"/>
      <c r="BB64" s="86"/>
      <c r="BC64" s="86"/>
      <c r="BD64" s="88"/>
      <c r="CB64" s="71"/>
      <c r="CC64" s="71"/>
      <c r="CD64" s="71"/>
      <c r="CE64" s="81"/>
      <c r="CF64" s="81"/>
      <c r="CG64" s="81"/>
      <c r="CH64" s="62"/>
      <c r="CI64" s="62"/>
      <c r="CJ64" s="62"/>
    </row>
    <row r="65" spans="2:56" ht="19.5" customHeight="1" thickBot="1">
      <c r="B65" s="429" t="s">
        <v>58</v>
      </c>
      <c r="C65" s="430"/>
      <c r="D65" s="431" t="s">
        <v>61</v>
      </c>
      <c r="E65" s="432"/>
      <c r="F65" s="432"/>
      <c r="G65" s="432"/>
      <c r="H65" s="432"/>
      <c r="I65" s="432"/>
      <c r="J65" s="432"/>
      <c r="K65" s="432"/>
      <c r="L65" s="432"/>
      <c r="M65" s="432"/>
      <c r="N65" s="433"/>
      <c r="O65" s="431" t="s">
        <v>77</v>
      </c>
      <c r="P65" s="432"/>
      <c r="Q65" s="432"/>
      <c r="R65" s="432"/>
      <c r="S65" s="432"/>
      <c r="T65" s="432"/>
      <c r="U65" s="432"/>
      <c r="V65" s="432"/>
      <c r="W65" s="432"/>
      <c r="X65" s="432"/>
      <c r="Y65" s="432"/>
      <c r="Z65" s="432"/>
      <c r="AA65" s="432"/>
      <c r="AB65" s="432"/>
      <c r="AC65" s="432"/>
      <c r="AD65" s="432"/>
      <c r="AE65" s="432"/>
      <c r="AF65" s="432"/>
      <c r="AG65" s="432"/>
      <c r="AH65" s="432"/>
      <c r="AI65" s="432"/>
      <c r="AJ65" s="432"/>
      <c r="AK65" s="432"/>
      <c r="AL65" s="432"/>
      <c r="AM65" s="432"/>
      <c r="AN65" s="432"/>
      <c r="AO65" s="432"/>
      <c r="AP65" s="432"/>
      <c r="AQ65" s="432"/>
      <c r="AR65" s="432"/>
      <c r="AS65" s="432"/>
      <c r="AT65" s="432"/>
      <c r="AU65" s="432"/>
      <c r="AV65" s="433"/>
      <c r="AW65" s="436" t="s">
        <v>63</v>
      </c>
      <c r="AX65" s="435"/>
      <c r="AY65" s="435"/>
      <c r="AZ65" s="435"/>
      <c r="BA65" s="437"/>
      <c r="BB65" s="434" t="s">
        <v>109</v>
      </c>
      <c r="BC65" s="435"/>
      <c r="BD65" s="322"/>
    </row>
    <row r="66" spans="2:56" ht="18" customHeight="1">
      <c r="B66" s="151">
        <v>28</v>
      </c>
      <c r="C66" s="319"/>
      <c r="D66" s="155">
        <f>D$62+U$54*X$54+$AL$54</f>
        <v>0.4861111111111111</v>
      </c>
      <c r="E66" s="156"/>
      <c r="F66" s="156"/>
      <c r="G66" s="156"/>
      <c r="H66" s="156"/>
      <c r="I66" s="156"/>
      <c r="J66" s="156"/>
      <c r="K66" s="156"/>
      <c r="L66" s="156"/>
      <c r="M66" s="156"/>
      <c r="N66" s="157"/>
      <c r="O66" s="161">
        <f>IF(ISBLANK($AZ$33),"",D43)</f>
      </c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54" t="s">
        <v>66</v>
      </c>
      <c r="AF66" s="162">
        <f>IF(ISBLANK($AZ$35),"",AG44)</f>
      </c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3"/>
      <c r="AW66" s="164"/>
      <c r="AX66" s="165"/>
      <c r="AY66" s="165" t="s">
        <v>67</v>
      </c>
      <c r="AZ66" s="165"/>
      <c r="BA66" s="168"/>
      <c r="BB66" s="438" t="s">
        <v>116</v>
      </c>
      <c r="BC66" s="439"/>
      <c r="BD66" s="440"/>
    </row>
    <row r="67" spans="2:56" ht="12" customHeight="1" thickBot="1">
      <c r="B67" s="153"/>
      <c r="C67" s="246"/>
      <c r="D67" s="158"/>
      <c r="E67" s="159"/>
      <c r="F67" s="159"/>
      <c r="G67" s="159"/>
      <c r="H67" s="159"/>
      <c r="I67" s="159"/>
      <c r="J67" s="159"/>
      <c r="K67" s="159"/>
      <c r="L67" s="159"/>
      <c r="M67" s="159"/>
      <c r="N67" s="160"/>
      <c r="O67" s="170" t="s">
        <v>122</v>
      </c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89"/>
      <c r="AF67" s="143" t="s">
        <v>126</v>
      </c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4"/>
      <c r="AW67" s="166"/>
      <c r="AX67" s="167"/>
      <c r="AY67" s="167"/>
      <c r="AZ67" s="167"/>
      <c r="BA67" s="169"/>
      <c r="BB67" s="235"/>
      <c r="BC67" s="236"/>
      <c r="BD67" s="441"/>
    </row>
    <row r="68" spans="15:88" ht="3.75" customHeight="1" thickBot="1"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86"/>
      <c r="AX68" s="86"/>
      <c r="AY68" s="86"/>
      <c r="AZ68" s="86"/>
      <c r="BA68" s="86"/>
      <c r="BB68" s="86"/>
      <c r="BC68" s="86"/>
      <c r="BD68" s="88"/>
      <c r="CB68" s="71"/>
      <c r="CC68" s="71"/>
      <c r="CD68" s="71"/>
      <c r="CE68" s="81"/>
      <c r="CF68" s="81"/>
      <c r="CG68" s="81"/>
      <c r="CH68" s="62"/>
      <c r="CI68" s="62"/>
      <c r="CJ68" s="62"/>
    </row>
    <row r="69" spans="2:56" ht="19.5" customHeight="1" thickBot="1">
      <c r="B69" s="429" t="s">
        <v>58</v>
      </c>
      <c r="C69" s="430"/>
      <c r="D69" s="431" t="s">
        <v>61</v>
      </c>
      <c r="E69" s="432"/>
      <c r="F69" s="432"/>
      <c r="G69" s="432"/>
      <c r="H69" s="432"/>
      <c r="I69" s="432"/>
      <c r="J69" s="432"/>
      <c r="K69" s="432"/>
      <c r="L69" s="432"/>
      <c r="M69" s="432"/>
      <c r="N69" s="433"/>
      <c r="O69" s="431" t="s">
        <v>78</v>
      </c>
      <c r="P69" s="432"/>
      <c r="Q69" s="432"/>
      <c r="R69" s="432"/>
      <c r="S69" s="432"/>
      <c r="T69" s="432"/>
      <c r="U69" s="432"/>
      <c r="V69" s="432"/>
      <c r="W69" s="432"/>
      <c r="X69" s="432"/>
      <c r="Y69" s="432"/>
      <c r="Z69" s="432"/>
      <c r="AA69" s="432"/>
      <c r="AB69" s="432"/>
      <c r="AC69" s="432"/>
      <c r="AD69" s="432"/>
      <c r="AE69" s="432"/>
      <c r="AF69" s="432"/>
      <c r="AG69" s="432"/>
      <c r="AH69" s="432"/>
      <c r="AI69" s="432"/>
      <c r="AJ69" s="432"/>
      <c r="AK69" s="432"/>
      <c r="AL69" s="432"/>
      <c r="AM69" s="432"/>
      <c r="AN69" s="432"/>
      <c r="AO69" s="432"/>
      <c r="AP69" s="432"/>
      <c r="AQ69" s="432"/>
      <c r="AR69" s="432"/>
      <c r="AS69" s="432"/>
      <c r="AT69" s="432"/>
      <c r="AU69" s="432"/>
      <c r="AV69" s="433"/>
      <c r="AW69" s="436" t="s">
        <v>63</v>
      </c>
      <c r="AX69" s="435"/>
      <c r="AY69" s="435"/>
      <c r="AZ69" s="435"/>
      <c r="BA69" s="437"/>
      <c r="BB69" s="434" t="s">
        <v>109</v>
      </c>
      <c r="BC69" s="435"/>
      <c r="BD69" s="322"/>
    </row>
    <row r="70" spans="2:56" ht="18" customHeight="1">
      <c r="B70" s="151">
        <v>29</v>
      </c>
      <c r="C70" s="319"/>
      <c r="D70" s="155">
        <f>D$66+U$54*X$54+$AL$54</f>
        <v>0.5</v>
      </c>
      <c r="E70" s="156"/>
      <c r="F70" s="156"/>
      <c r="G70" s="156"/>
      <c r="H70" s="156"/>
      <c r="I70" s="156"/>
      <c r="J70" s="156"/>
      <c r="K70" s="156"/>
      <c r="L70" s="156"/>
      <c r="M70" s="156"/>
      <c r="N70" s="157"/>
      <c r="O70" s="161">
        <f>IF(ISBLANK($AZ$33),"",D44)</f>
      </c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54" t="s">
        <v>66</v>
      </c>
      <c r="AF70" s="162">
        <f>IF(ISBLANK($AZ$35),"",AG43)</f>
      </c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3"/>
      <c r="AW70" s="164"/>
      <c r="AX70" s="165"/>
      <c r="AY70" s="165" t="s">
        <v>67</v>
      </c>
      <c r="AZ70" s="165"/>
      <c r="BA70" s="168"/>
      <c r="BB70" s="438" t="s">
        <v>116</v>
      </c>
      <c r="BC70" s="439"/>
      <c r="BD70" s="440"/>
    </row>
    <row r="71" spans="2:56" ht="12" customHeight="1" thickBot="1">
      <c r="B71" s="153"/>
      <c r="C71" s="246"/>
      <c r="D71" s="158"/>
      <c r="E71" s="159"/>
      <c r="F71" s="159"/>
      <c r="G71" s="159"/>
      <c r="H71" s="159"/>
      <c r="I71" s="159"/>
      <c r="J71" s="159"/>
      <c r="K71" s="159"/>
      <c r="L71" s="159"/>
      <c r="M71" s="159"/>
      <c r="N71" s="160"/>
      <c r="O71" s="170" t="s">
        <v>121</v>
      </c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89"/>
      <c r="AF71" s="143" t="s">
        <v>127</v>
      </c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4"/>
      <c r="AW71" s="166"/>
      <c r="AX71" s="167"/>
      <c r="AY71" s="167"/>
      <c r="AZ71" s="167"/>
      <c r="BA71" s="169"/>
      <c r="BB71" s="235"/>
      <c r="BC71" s="236"/>
      <c r="BD71" s="441"/>
    </row>
    <row r="72" spans="2:56" ht="7.5" customHeight="1" thickBot="1">
      <c r="B72" s="64"/>
      <c r="C72" s="64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87"/>
      <c r="AX72" s="87"/>
      <c r="AY72" s="87"/>
      <c r="AZ72" s="87"/>
      <c r="BA72" s="87"/>
      <c r="BB72" s="91"/>
      <c r="BC72" s="91"/>
      <c r="BD72" s="88"/>
    </row>
    <row r="73" spans="2:56" ht="19.5" customHeight="1" thickBot="1">
      <c r="B73" s="178" t="s">
        <v>58</v>
      </c>
      <c r="C73" s="179"/>
      <c r="D73" s="180" t="s">
        <v>61</v>
      </c>
      <c r="E73" s="181"/>
      <c r="F73" s="181"/>
      <c r="G73" s="181"/>
      <c r="H73" s="181"/>
      <c r="I73" s="181"/>
      <c r="J73" s="181"/>
      <c r="K73" s="181"/>
      <c r="L73" s="181"/>
      <c r="M73" s="181"/>
      <c r="N73" s="179"/>
      <c r="O73" s="180" t="s">
        <v>79</v>
      </c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79"/>
      <c r="AW73" s="182" t="s">
        <v>63</v>
      </c>
      <c r="AX73" s="183"/>
      <c r="AY73" s="183"/>
      <c r="AZ73" s="183"/>
      <c r="BA73" s="327"/>
      <c r="BB73" s="434" t="s">
        <v>109</v>
      </c>
      <c r="BC73" s="435"/>
      <c r="BD73" s="322"/>
    </row>
    <row r="74" spans="2:56" ht="18" customHeight="1">
      <c r="B74" s="151">
        <v>30</v>
      </c>
      <c r="C74" s="152"/>
      <c r="D74" s="155">
        <f>$D$70+$U$54*$X$54+$AL$54</f>
        <v>0.5138888888888888</v>
      </c>
      <c r="E74" s="156"/>
      <c r="F74" s="156"/>
      <c r="G74" s="156"/>
      <c r="H74" s="156"/>
      <c r="I74" s="156"/>
      <c r="J74" s="156"/>
      <c r="K74" s="156"/>
      <c r="L74" s="156"/>
      <c r="M74" s="156"/>
      <c r="N74" s="157"/>
      <c r="O74" s="161" t="str">
        <f>IF(ISBLANK($AZ$58)," ",IF($AW$58&lt;$AZ$58,$O$58,IF($AZ$58&lt;$AW$58,$AF$58)))</f>
        <v> </v>
      </c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54" t="s">
        <v>66</v>
      </c>
      <c r="AF74" s="162" t="str">
        <f>IF(ISBLANK($AZ$62)," ",IF($AW$62&lt;$AZ$62,$O$62,IF($AZ$62&lt;$AW$62,$AF$62)))</f>
        <v> </v>
      </c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3"/>
      <c r="AW74" s="164"/>
      <c r="AX74" s="165"/>
      <c r="AY74" s="165" t="s">
        <v>67</v>
      </c>
      <c r="AZ74" s="165"/>
      <c r="BA74" s="168"/>
      <c r="BB74" s="438" t="s">
        <v>137</v>
      </c>
      <c r="BC74" s="439"/>
      <c r="BD74" s="440"/>
    </row>
    <row r="75" spans="2:56" ht="12" customHeight="1" thickBot="1">
      <c r="B75" s="153"/>
      <c r="C75" s="154"/>
      <c r="D75" s="158"/>
      <c r="E75" s="159"/>
      <c r="F75" s="159"/>
      <c r="G75" s="159"/>
      <c r="H75" s="159"/>
      <c r="I75" s="159"/>
      <c r="J75" s="159"/>
      <c r="K75" s="159"/>
      <c r="L75" s="159"/>
      <c r="M75" s="159"/>
      <c r="N75" s="160"/>
      <c r="O75" s="170" t="s">
        <v>80</v>
      </c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89"/>
      <c r="AF75" s="143" t="s">
        <v>81</v>
      </c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4"/>
      <c r="AW75" s="166"/>
      <c r="AX75" s="167"/>
      <c r="AY75" s="167"/>
      <c r="AZ75" s="167"/>
      <c r="BA75" s="169"/>
      <c r="BB75" s="235"/>
      <c r="BC75" s="236"/>
      <c r="BD75" s="441"/>
    </row>
    <row r="76" spans="15:88" ht="3.75" customHeight="1" thickBot="1"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86"/>
      <c r="AX76" s="86"/>
      <c r="AY76" s="86"/>
      <c r="AZ76" s="86"/>
      <c r="BA76" s="86"/>
      <c r="BB76" s="86"/>
      <c r="BC76" s="86"/>
      <c r="BD76" s="88"/>
      <c r="CB76" s="71"/>
      <c r="CC76" s="71"/>
      <c r="CD76" s="71"/>
      <c r="CE76" s="81"/>
      <c r="CF76" s="81"/>
      <c r="CG76" s="81"/>
      <c r="CH76" s="62"/>
      <c r="CI76" s="62"/>
      <c r="CJ76" s="62"/>
    </row>
    <row r="77" spans="2:88" ht="19.5" customHeight="1" thickBot="1">
      <c r="B77" s="178" t="s">
        <v>58</v>
      </c>
      <c r="C77" s="179"/>
      <c r="D77" s="180" t="s">
        <v>61</v>
      </c>
      <c r="E77" s="181"/>
      <c r="F77" s="181"/>
      <c r="G77" s="181"/>
      <c r="H77" s="181"/>
      <c r="I77" s="181"/>
      <c r="J77" s="181"/>
      <c r="K77" s="181"/>
      <c r="L77" s="181"/>
      <c r="M77" s="181"/>
      <c r="N77" s="179"/>
      <c r="O77" s="180" t="s">
        <v>82</v>
      </c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  <c r="AQ77" s="181"/>
      <c r="AR77" s="181"/>
      <c r="AS77" s="181"/>
      <c r="AT77" s="181"/>
      <c r="AU77" s="181"/>
      <c r="AV77" s="179"/>
      <c r="AW77" s="182" t="s">
        <v>63</v>
      </c>
      <c r="AX77" s="183"/>
      <c r="AY77" s="183"/>
      <c r="AZ77" s="183"/>
      <c r="BA77" s="327"/>
      <c r="BB77" s="434" t="s">
        <v>109</v>
      </c>
      <c r="BC77" s="435"/>
      <c r="BD77" s="322"/>
      <c r="CB77" s="71"/>
      <c r="CC77" s="71"/>
      <c r="CD77" s="82"/>
      <c r="CE77" s="81"/>
      <c r="CF77" s="81"/>
      <c r="CG77" s="81"/>
      <c r="CH77" s="62"/>
      <c r="CI77" s="62"/>
      <c r="CJ77" s="62"/>
    </row>
    <row r="78" spans="2:88" ht="18" customHeight="1">
      <c r="B78" s="151">
        <v>31</v>
      </c>
      <c r="C78" s="152"/>
      <c r="D78" s="155">
        <f>D$74+U$54*X$54+$AL$54</f>
        <v>0.5277777777777777</v>
      </c>
      <c r="E78" s="156"/>
      <c r="F78" s="156"/>
      <c r="G78" s="156"/>
      <c r="H78" s="156"/>
      <c r="I78" s="156"/>
      <c r="J78" s="156"/>
      <c r="K78" s="156"/>
      <c r="L78" s="156"/>
      <c r="M78" s="156"/>
      <c r="N78" s="157"/>
      <c r="O78" s="161" t="str">
        <f>IF(ISBLANK($AZ$58)," ",IF($AW$58&gt;$AZ$58,$O$58,IF($AZ$58&gt;$AW$58,$AF$58)))</f>
        <v> </v>
      </c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54" t="s">
        <v>66</v>
      </c>
      <c r="AF78" s="162" t="str">
        <f>IF(ISBLANK($AZ$62)," ",IF($AW$62&gt;$AZ$62,$O$62,IF($AZ$62&gt;$AW$62,$AF$62)))</f>
        <v> </v>
      </c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  <c r="AS78" s="162"/>
      <c r="AT78" s="162"/>
      <c r="AU78" s="162"/>
      <c r="AV78" s="163"/>
      <c r="AW78" s="164"/>
      <c r="AX78" s="165"/>
      <c r="AY78" s="165" t="s">
        <v>67</v>
      </c>
      <c r="AZ78" s="165"/>
      <c r="BA78" s="168"/>
      <c r="BB78" s="438" t="s">
        <v>137</v>
      </c>
      <c r="BC78" s="439"/>
      <c r="BD78" s="440"/>
      <c r="CB78" s="71"/>
      <c r="CC78" s="71"/>
      <c r="CD78" s="82"/>
      <c r="CE78" s="81"/>
      <c r="CF78" s="81"/>
      <c r="CG78" s="81"/>
      <c r="CH78" s="62"/>
      <c r="CI78" s="62"/>
      <c r="CJ78" s="62"/>
    </row>
    <row r="79" spans="2:56" ht="12" customHeight="1" thickBot="1">
      <c r="B79" s="153"/>
      <c r="C79" s="154"/>
      <c r="D79" s="158"/>
      <c r="E79" s="159"/>
      <c r="F79" s="159"/>
      <c r="G79" s="159"/>
      <c r="H79" s="159"/>
      <c r="I79" s="159"/>
      <c r="J79" s="159"/>
      <c r="K79" s="159"/>
      <c r="L79" s="159"/>
      <c r="M79" s="159"/>
      <c r="N79" s="160"/>
      <c r="O79" s="170" t="s">
        <v>83</v>
      </c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89"/>
      <c r="AF79" s="143" t="s">
        <v>84</v>
      </c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4"/>
      <c r="AW79" s="166"/>
      <c r="AX79" s="167"/>
      <c r="AY79" s="167"/>
      <c r="AZ79" s="167"/>
      <c r="BA79" s="169"/>
      <c r="BB79" s="235"/>
      <c r="BC79" s="236"/>
      <c r="BD79" s="441"/>
    </row>
    <row r="80" spans="15:56" ht="7.5" customHeight="1" thickBot="1"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86"/>
      <c r="AX80" s="86"/>
      <c r="AY80" s="86"/>
      <c r="AZ80" s="86"/>
      <c r="BA80" s="86"/>
      <c r="BB80" s="86"/>
      <c r="BC80" s="86"/>
      <c r="BD80" s="88"/>
    </row>
    <row r="81" spans="2:56" ht="19.5" customHeight="1" thickBot="1">
      <c r="B81" s="325" t="s">
        <v>58</v>
      </c>
      <c r="C81" s="326"/>
      <c r="D81" s="173" t="s">
        <v>61</v>
      </c>
      <c r="E81" s="174"/>
      <c r="F81" s="174"/>
      <c r="G81" s="174"/>
      <c r="H81" s="174"/>
      <c r="I81" s="174"/>
      <c r="J81" s="174"/>
      <c r="K81" s="174"/>
      <c r="L81" s="174"/>
      <c r="M81" s="174"/>
      <c r="N81" s="172"/>
      <c r="O81" s="173" t="s">
        <v>85</v>
      </c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172"/>
      <c r="AW81" s="175" t="s">
        <v>63</v>
      </c>
      <c r="AX81" s="176"/>
      <c r="AY81" s="176"/>
      <c r="AZ81" s="176"/>
      <c r="BA81" s="323"/>
      <c r="BB81" s="434" t="s">
        <v>109</v>
      </c>
      <c r="BC81" s="435"/>
      <c r="BD81" s="322"/>
    </row>
    <row r="82" spans="2:56" ht="18" customHeight="1">
      <c r="B82" s="151">
        <v>32</v>
      </c>
      <c r="C82" s="319"/>
      <c r="D82" s="155">
        <f>D$78+U$54*X$54+$AL$54</f>
        <v>0.5416666666666665</v>
      </c>
      <c r="E82" s="156"/>
      <c r="F82" s="156"/>
      <c r="G82" s="156"/>
      <c r="H82" s="156"/>
      <c r="I82" s="156"/>
      <c r="J82" s="156"/>
      <c r="K82" s="156"/>
      <c r="L82" s="156"/>
      <c r="M82" s="156"/>
      <c r="N82" s="157"/>
      <c r="O82" s="161" t="str">
        <f>IF(ISBLANK($AZ$66)," ",IF($AW$66&lt;$AZ$66,$O$66,IF($AZ$66&lt;$AW$66,$AF$66)))</f>
        <v> </v>
      </c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54" t="s">
        <v>66</v>
      </c>
      <c r="AF82" s="162" t="str">
        <f>IF(ISBLANK($AZ$70)," ",IF($AW$70&lt;$AZ$70,$O$70,IF($AZ$70&lt;$AW$70,$AF$70)))</f>
        <v> </v>
      </c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3"/>
      <c r="AW82" s="164"/>
      <c r="AX82" s="165"/>
      <c r="AY82" s="165" t="s">
        <v>67</v>
      </c>
      <c r="AZ82" s="165"/>
      <c r="BA82" s="168"/>
      <c r="BB82" s="438" t="s">
        <v>132</v>
      </c>
      <c r="BC82" s="439"/>
      <c r="BD82" s="440"/>
    </row>
    <row r="83" spans="2:56" ht="12" customHeight="1" thickBot="1">
      <c r="B83" s="153"/>
      <c r="C83" s="246"/>
      <c r="D83" s="158"/>
      <c r="E83" s="159"/>
      <c r="F83" s="159"/>
      <c r="G83" s="159"/>
      <c r="H83" s="159"/>
      <c r="I83" s="159"/>
      <c r="J83" s="159"/>
      <c r="K83" s="159"/>
      <c r="L83" s="159"/>
      <c r="M83" s="159"/>
      <c r="N83" s="160"/>
      <c r="O83" s="170" t="s">
        <v>86</v>
      </c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89"/>
      <c r="AF83" s="143" t="s">
        <v>87</v>
      </c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4"/>
      <c r="AW83" s="166"/>
      <c r="AX83" s="167"/>
      <c r="AY83" s="167"/>
      <c r="AZ83" s="167"/>
      <c r="BA83" s="169"/>
      <c r="BB83" s="235"/>
      <c r="BC83" s="236"/>
      <c r="BD83" s="441"/>
    </row>
    <row r="84" spans="15:56" ht="3.75" customHeight="1" thickBot="1"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86"/>
      <c r="AX84" s="86"/>
      <c r="AY84" s="86"/>
      <c r="AZ84" s="86"/>
      <c r="BA84" s="86"/>
      <c r="BB84" s="86"/>
      <c r="BC84" s="86"/>
      <c r="BD84" s="88"/>
    </row>
    <row r="85" spans="2:56" ht="19.5" customHeight="1" thickBot="1">
      <c r="B85" s="325" t="s">
        <v>58</v>
      </c>
      <c r="C85" s="326"/>
      <c r="D85" s="173" t="s">
        <v>61</v>
      </c>
      <c r="E85" s="174"/>
      <c r="F85" s="174"/>
      <c r="G85" s="174"/>
      <c r="H85" s="174"/>
      <c r="I85" s="174"/>
      <c r="J85" s="174"/>
      <c r="K85" s="174"/>
      <c r="L85" s="174"/>
      <c r="M85" s="174"/>
      <c r="N85" s="172"/>
      <c r="O85" s="173" t="s">
        <v>88</v>
      </c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P85" s="174"/>
      <c r="AQ85" s="174"/>
      <c r="AR85" s="174"/>
      <c r="AS85" s="174"/>
      <c r="AT85" s="174"/>
      <c r="AU85" s="174"/>
      <c r="AV85" s="172"/>
      <c r="AW85" s="175" t="s">
        <v>63</v>
      </c>
      <c r="AX85" s="176"/>
      <c r="AY85" s="176"/>
      <c r="AZ85" s="176"/>
      <c r="BA85" s="323"/>
      <c r="BB85" s="434" t="s">
        <v>109</v>
      </c>
      <c r="BC85" s="435"/>
      <c r="BD85" s="322"/>
    </row>
    <row r="86" spans="2:56" ht="18" customHeight="1">
      <c r="B86" s="151">
        <v>33</v>
      </c>
      <c r="C86" s="319"/>
      <c r="D86" s="155">
        <f>D$82+U$54*X$54+$AL$54</f>
        <v>0.5555555555555554</v>
      </c>
      <c r="E86" s="156"/>
      <c r="F86" s="156"/>
      <c r="G86" s="156"/>
      <c r="H86" s="156"/>
      <c r="I86" s="156"/>
      <c r="J86" s="156"/>
      <c r="K86" s="156"/>
      <c r="L86" s="156"/>
      <c r="M86" s="156"/>
      <c r="N86" s="157"/>
      <c r="O86" s="161" t="str">
        <f>IF(ISBLANK($AZ$66)," ",IF($AW$66&gt;$AZ$66,$O$66,IF($AZ$66&gt;$AW$66,$AF$66)))</f>
        <v> </v>
      </c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54" t="s">
        <v>66</v>
      </c>
      <c r="AF86" s="162" t="str">
        <f>IF(ISBLANK($AZ$70)," ",IF($AW$70&gt;$AZ$70,$O$70,IF($AZ$70&gt;$AW$70,$AF$70)))</f>
        <v> </v>
      </c>
      <c r="AG86" s="162"/>
      <c r="AH86" s="162"/>
      <c r="AI86" s="162"/>
      <c r="AJ86" s="162"/>
      <c r="AK86" s="162"/>
      <c r="AL86" s="162"/>
      <c r="AM86" s="162"/>
      <c r="AN86" s="162"/>
      <c r="AO86" s="162"/>
      <c r="AP86" s="162"/>
      <c r="AQ86" s="162"/>
      <c r="AR86" s="162"/>
      <c r="AS86" s="162"/>
      <c r="AT86" s="162"/>
      <c r="AU86" s="162"/>
      <c r="AV86" s="163"/>
      <c r="AW86" s="164"/>
      <c r="AX86" s="165"/>
      <c r="AY86" s="165" t="s">
        <v>67</v>
      </c>
      <c r="AZ86" s="165"/>
      <c r="BA86" s="168"/>
      <c r="BB86" s="438" t="s">
        <v>132</v>
      </c>
      <c r="BC86" s="439"/>
      <c r="BD86" s="440"/>
    </row>
    <row r="87" spans="2:56" ht="12" customHeight="1" thickBot="1">
      <c r="B87" s="153"/>
      <c r="C87" s="246"/>
      <c r="D87" s="158"/>
      <c r="E87" s="159"/>
      <c r="F87" s="159"/>
      <c r="G87" s="159"/>
      <c r="H87" s="159"/>
      <c r="I87" s="159"/>
      <c r="J87" s="159"/>
      <c r="K87" s="159"/>
      <c r="L87" s="159"/>
      <c r="M87" s="159"/>
      <c r="N87" s="160"/>
      <c r="O87" s="170" t="s">
        <v>89</v>
      </c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63"/>
      <c r="AF87" s="143" t="s">
        <v>90</v>
      </c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4"/>
      <c r="AW87" s="166"/>
      <c r="AX87" s="167"/>
      <c r="AY87" s="167"/>
      <c r="AZ87" s="167"/>
      <c r="BA87" s="169"/>
      <c r="BB87" s="235"/>
      <c r="BC87" s="236"/>
      <c r="BD87" s="441"/>
    </row>
    <row r="90" spans="2:55" ht="33.75">
      <c r="B90" s="149" t="str">
        <f>$A$2</f>
        <v>TSV Germania Haimar-Dolgen</v>
      </c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</row>
    <row r="91" spans="2:55" ht="19.5">
      <c r="B91" s="150" t="str">
        <f>$A$3</f>
        <v>Sommerturnier der Energieversorgung Sehnde</v>
      </c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</row>
    <row r="93" spans="2:75" ht="12.75">
      <c r="B93" s="50" t="s">
        <v>91</v>
      </c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121"/>
      <c r="BR93" s="121"/>
      <c r="BS93" s="121"/>
      <c r="BT93" s="121"/>
      <c r="BU93" s="121"/>
      <c r="BV93" s="121"/>
      <c r="BW93" s="121"/>
    </row>
    <row r="94" ht="8.25" customHeight="1" thickBot="1"/>
    <row r="95" spans="9:48" ht="25.5" customHeight="1">
      <c r="I95" s="145" t="s">
        <v>52</v>
      </c>
      <c r="J95" s="146"/>
      <c r="K95" s="146"/>
      <c r="L95" s="67"/>
      <c r="M95" s="147" t="str">
        <f>IF(ISBLANK($AZ$86)," ",IF($AW86&gt;$AZ$86,$O$86,IF($AZ$86&gt;$AW$86,$AF$86)))</f>
        <v> </v>
      </c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8"/>
    </row>
    <row r="96" spans="9:48" ht="25.5" customHeight="1">
      <c r="I96" s="141" t="s">
        <v>53</v>
      </c>
      <c r="J96" s="142"/>
      <c r="K96" s="142"/>
      <c r="L96" s="68"/>
      <c r="M96" s="139" t="str">
        <f>IF(ISBLANK($AZ$86)," ",IF($AW86&lt;$AZ$86,$O$86,IF($AZ$86&lt;$AW$86,$AF$86)))</f>
        <v> </v>
      </c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40"/>
    </row>
    <row r="97" spans="9:48" ht="25.5" customHeight="1">
      <c r="I97" s="141" t="s">
        <v>54</v>
      </c>
      <c r="J97" s="142"/>
      <c r="K97" s="142"/>
      <c r="L97" s="68"/>
      <c r="M97" s="139" t="str">
        <f>IF(ISBLANK($AZ$82)," ",IF($AW82&gt;$AZ$82,$O$82,IF($AZ$82&gt;$AW$82,$AF$82)))</f>
        <v> </v>
      </c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40"/>
    </row>
    <row r="98" spans="9:48" ht="25.5" customHeight="1">
      <c r="I98" s="141" t="s">
        <v>55</v>
      </c>
      <c r="J98" s="142"/>
      <c r="K98" s="142"/>
      <c r="L98" s="68"/>
      <c r="M98" s="139" t="str">
        <f>IF(ISBLANK($AZ$82)," ",IF($AW82&lt;$AZ$82,$O$82,IF($AZ$82&lt;$AW$82,$AF$82)))</f>
        <v> </v>
      </c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40"/>
    </row>
    <row r="99" spans="9:48" ht="25.5" customHeight="1">
      <c r="I99" s="141" t="s">
        <v>56</v>
      </c>
      <c r="J99" s="142"/>
      <c r="K99" s="142"/>
      <c r="L99" s="68"/>
      <c r="M99" s="139" t="str">
        <f>IF(ISBLANK($AZ$78)," ",IF($AW78&gt;$AZ$78,$O$78,IF($AZ$78&gt;$AW$78,$AF$78)))</f>
        <v> </v>
      </c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40"/>
    </row>
    <row r="100" spans="9:48" ht="25.5" customHeight="1">
      <c r="I100" s="141" t="s">
        <v>92</v>
      </c>
      <c r="J100" s="142"/>
      <c r="K100" s="142"/>
      <c r="L100" s="68"/>
      <c r="M100" s="139" t="str">
        <f>IF(ISBLANK($AZ$78)," ",IF($AW78&lt;$AZ$78,$O$78,IF($AZ$78&lt;$AW$78,$AF$78)))</f>
        <v> </v>
      </c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40"/>
    </row>
    <row r="101" spans="9:48" ht="25.5" customHeight="1">
      <c r="I101" s="141" t="s">
        <v>93</v>
      </c>
      <c r="J101" s="142"/>
      <c r="K101" s="142"/>
      <c r="L101" s="68"/>
      <c r="M101" s="139" t="str">
        <f>IF(ISBLANK($AZ$74)," ",IF($AW74&gt;$AZ$74,$O$74,IF($AZ$74&gt;$AW$74,$AF$74)))</f>
        <v> </v>
      </c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40"/>
    </row>
    <row r="102" spans="9:48" ht="25.5" customHeight="1" thickBot="1">
      <c r="I102" s="135" t="s">
        <v>94</v>
      </c>
      <c r="J102" s="136"/>
      <c r="K102" s="136"/>
      <c r="L102" s="69"/>
      <c r="M102" s="137" t="str">
        <f>IF(ISBLANK($AZ$74)," ",IF($AW74&lt;$AZ$74,$O$74,IF($AZ$74&lt;$AW$74,$AF$74)))</f>
        <v> </v>
      </c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8"/>
    </row>
  </sheetData>
  <sheetProtection/>
  <mergeCells count="346">
    <mergeCell ref="M100:AV100"/>
    <mergeCell ref="AF87:AV87"/>
    <mergeCell ref="I97:K97"/>
    <mergeCell ref="M97:AV97"/>
    <mergeCell ref="I102:K102"/>
    <mergeCell ref="M102:AV102"/>
    <mergeCell ref="I98:K98"/>
    <mergeCell ref="M98:AV98"/>
    <mergeCell ref="I99:K99"/>
    <mergeCell ref="M99:AV99"/>
    <mergeCell ref="I100:K100"/>
    <mergeCell ref="M95:AV95"/>
    <mergeCell ref="BB58:BD59"/>
    <mergeCell ref="BB61:BD61"/>
    <mergeCell ref="BB62:BD63"/>
    <mergeCell ref="B91:BC91"/>
    <mergeCell ref="B86:C87"/>
    <mergeCell ref="D86:N87"/>
    <mergeCell ref="O86:AD86"/>
    <mergeCell ref="AF86:AV86"/>
    <mergeCell ref="O87:AD87"/>
    <mergeCell ref="BB82:BD83"/>
    <mergeCell ref="BB85:BD85"/>
    <mergeCell ref="AW86:AX87"/>
    <mergeCell ref="AY86:AY87"/>
    <mergeCell ref="BB86:BD87"/>
    <mergeCell ref="AZ86:BA87"/>
    <mergeCell ref="AW85:BA85"/>
    <mergeCell ref="AZ82:BA83"/>
    <mergeCell ref="AW78:AX79"/>
    <mergeCell ref="AY78:AY79"/>
    <mergeCell ref="O78:AD78"/>
    <mergeCell ref="AF78:AV78"/>
    <mergeCell ref="I101:K101"/>
    <mergeCell ref="M101:AV101"/>
    <mergeCell ref="I96:K96"/>
    <mergeCell ref="M96:AV96"/>
    <mergeCell ref="I95:K95"/>
    <mergeCell ref="B90:BC90"/>
    <mergeCell ref="O85:AV85"/>
    <mergeCell ref="AW81:BA81"/>
    <mergeCell ref="B82:C83"/>
    <mergeCell ref="D82:N83"/>
    <mergeCell ref="O82:AD82"/>
    <mergeCell ref="AF82:AV82"/>
    <mergeCell ref="AW82:AX83"/>
    <mergeCell ref="AY82:AY83"/>
    <mergeCell ref="O83:AD83"/>
    <mergeCell ref="AF83:AV83"/>
    <mergeCell ref="B85:C85"/>
    <mergeCell ref="D85:N85"/>
    <mergeCell ref="B81:C81"/>
    <mergeCell ref="D81:N81"/>
    <mergeCell ref="B78:C79"/>
    <mergeCell ref="D78:N79"/>
    <mergeCell ref="BB74:BD75"/>
    <mergeCell ref="BB77:BD77"/>
    <mergeCell ref="BB78:BD79"/>
    <mergeCell ref="BB81:BD81"/>
    <mergeCell ref="B77:C77"/>
    <mergeCell ref="D77:N77"/>
    <mergeCell ref="AZ78:BA79"/>
    <mergeCell ref="O79:AD79"/>
    <mergeCell ref="AF79:AV79"/>
    <mergeCell ref="O81:AV81"/>
    <mergeCell ref="O71:AD71"/>
    <mergeCell ref="AF71:AV71"/>
    <mergeCell ref="O73:AV73"/>
    <mergeCell ref="B74:C75"/>
    <mergeCell ref="D74:N75"/>
    <mergeCell ref="O74:AD74"/>
    <mergeCell ref="AF74:AV74"/>
    <mergeCell ref="O75:AD75"/>
    <mergeCell ref="AF75:AV75"/>
    <mergeCell ref="O77:AV77"/>
    <mergeCell ref="AW73:BA73"/>
    <mergeCell ref="AW74:AX75"/>
    <mergeCell ref="AY74:AY75"/>
    <mergeCell ref="AW77:BA77"/>
    <mergeCell ref="AZ74:BA75"/>
    <mergeCell ref="BB73:BD73"/>
    <mergeCell ref="B70:C71"/>
    <mergeCell ref="D70:N71"/>
    <mergeCell ref="O70:AD70"/>
    <mergeCell ref="AF70:AV70"/>
    <mergeCell ref="AW70:AX71"/>
    <mergeCell ref="AY70:AY71"/>
    <mergeCell ref="B73:C73"/>
    <mergeCell ref="D73:N73"/>
    <mergeCell ref="AZ70:BA71"/>
    <mergeCell ref="BB66:BD67"/>
    <mergeCell ref="BB69:BD69"/>
    <mergeCell ref="BB70:BD71"/>
    <mergeCell ref="AW66:AX67"/>
    <mergeCell ref="AY66:AY67"/>
    <mergeCell ref="AW69:BA69"/>
    <mergeCell ref="AZ66:BA67"/>
    <mergeCell ref="O67:AD67"/>
    <mergeCell ref="AF67:AV67"/>
    <mergeCell ref="O63:AD63"/>
    <mergeCell ref="AF63:AV63"/>
    <mergeCell ref="D65:N65"/>
    <mergeCell ref="O65:AV65"/>
    <mergeCell ref="B65:C65"/>
    <mergeCell ref="AW65:BA65"/>
    <mergeCell ref="AZ62:BA63"/>
    <mergeCell ref="B69:C69"/>
    <mergeCell ref="D69:N69"/>
    <mergeCell ref="O69:AV69"/>
    <mergeCell ref="B66:C67"/>
    <mergeCell ref="D66:N67"/>
    <mergeCell ref="O66:AD66"/>
    <mergeCell ref="AF66:AV66"/>
    <mergeCell ref="B62:C63"/>
    <mergeCell ref="D62:N63"/>
    <mergeCell ref="O62:AD62"/>
    <mergeCell ref="AF62:AV62"/>
    <mergeCell ref="AW62:AX63"/>
    <mergeCell ref="AY62:AY63"/>
    <mergeCell ref="D58:N59"/>
    <mergeCell ref="O58:AD58"/>
    <mergeCell ref="AF58:AV58"/>
    <mergeCell ref="AW61:BA61"/>
    <mergeCell ref="AZ58:BA59"/>
    <mergeCell ref="BB65:BD65"/>
    <mergeCell ref="BB57:BD57"/>
    <mergeCell ref="O59:AD59"/>
    <mergeCell ref="AF59:AV59"/>
    <mergeCell ref="AY58:AY59"/>
    <mergeCell ref="AW57:BA57"/>
    <mergeCell ref="B61:C61"/>
    <mergeCell ref="D61:N61"/>
    <mergeCell ref="O61:AV61"/>
    <mergeCell ref="AW58:AX59"/>
    <mergeCell ref="B58:C59"/>
    <mergeCell ref="AE46:AF46"/>
    <mergeCell ref="AG46:AR46"/>
    <mergeCell ref="B57:C57"/>
    <mergeCell ref="D57:N57"/>
    <mergeCell ref="O57:AV57"/>
    <mergeCell ref="B49:BC49"/>
    <mergeCell ref="H54:L54"/>
    <mergeCell ref="U54:V54"/>
    <mergeCell ref="X54:AB54"/>
    <mergeCell ref="AL54:AP54"/>
    <mergeCell ref="B46:C46"/>
    <mergeCell ref="D46:O46"/>
    <mergeCell ref="P46:R46"/>
    <mergeCell ref="S46:T46"/>
    <mergeCell ref="V46:W46"/>
    <mergeCell ref="X46:Z46"/>
    <mergeCell ref="BB26:BD26"/>
    <mergeCell ref="BB30:BD30"/>
    <mergeCell ref="BB34:BD34"/>
    <mergeCell ref="B50:BC50"/>
    <mergeCell ref="AS45:AU45"/>
    <mergeCell ref="AV45:AW45"/>
    <mergeCell ref="AY46:AZ46"/>
    <mergeCell ref="BA46:BC46"/>
    <mergeCell ref="AS46:AU46"/>
    <mergeCell ref="AV46:AW46"/>
    <mergeCell ref="B45:C45"/>
    <mergeCell ref="D45:O45"/>
    <mergeCell ref="AY45:AZ45"/>
    <mergeCell ref="BA45:BC45"/>
    <mergeCell ref="P45:R45"/>
    <mergeCell ref="S45:T45"/>
    <mergeCell ref="AE45:AF45"/>
    <mergeCell ref="AG45:AR45"/>
    <mergeCell ref="V45:W45"/>
    <mergeCell ref="X45:Z45"/>
    <mergeCell ref="B43:C43"/>
    <mergeCell ref="D43:O43"/>
    <mergeCell ref="P43:R43"/>
    <mergeCell ref="S43:T43"/>
    <mergeCell ref="B44:C44"/>
    <mergeCell ref="D44:O44"/>
    <mergeCell ref="BA44:BC44"/>
    <mergeCell ref="AS44:AU44"/>
    <mergeCell ref="AV44:AW44"/>
    <mergeCell ref="AY43:AZ43"/>
    <mergeCell ref="BA43:BC43"/>
    <mergeCell ref="AS43:AU43"/>
    <mergeCell ref="AE42:AR42"/>
    <mergeCell ref="AY44:AZ44"/>
    <mergeCell ref="V44:W44"/>
    <mergeCell ref="X44:Z44"/>
    <mergeCell ref="AE44:AF44"/>
    <mergeCell ref="AG44:AR44"/>
    <mergeCell ref="AV43:AW43"/>
    <mergeCell ref="AS42:AU42"/>
    <mergeCell ref="V43:W43"/>
    <mergeCell ref="X43:Z43"/>
    <mergeCell ref="AE43:AF43"/>
    <mergeCell ref="AG43:AR43"/>
    <mergeCell ref="P44:R44"/>
    <mergeCell ref="S44:T44"/>
    <mergeCell ref="B35:C35"/>
    <mergeCell ref="D35:F35"/>
    <mergeCell ref="G35:I35"/>
    <mergeCell ref="J35:N35"/>
    <mergeCell ref="BA42:BC42"/>
    <mergeCell ref="AZ34:BA34"/>
    <mergeCell ref="BB35:BD35"/>
    <mergeCell ref="AW35:AX35"/>
    <mergeCell ref="AZ35:BA35"/>
    <mergeCell ref="AW34:AX34"/>
    <mergeCell ref="O34:AD34"/>
    <mergeCell ref="AF34:AV34"/>
    <mergeCell ref="AV42:AZ42"/>
    <mergeCell ref="O35:AD35"/>
    <mergeCell ref="AF35:AV35"/>
    <mergeCell ref="B42:O42"/>
    <mergeCell ref="P42:R42"/>
    <mergeCell ref="S42:W42"/>
    <mergeCell ref="X42:Z42"/>
    <mergeCell ref="B34:C34"/>
    <mergeCell ref="D34:F34"/>
    <mergeCell ref="G34:I34"/>
    <mergeCell ref="J34:N34"/>
    <mergeCell ref="B32:C32"/>
    <mergeCell ref="D32:F32"/>
    <mergeCell ref="G32:I32"/>
    <mergeCell ref="J32:N32"/>
    <mergeCell ref="B33:C33"/>
    <mergeCell ref="D33:F33"/>
    <mergeCell ref="G33:I33"/>
    <mergeCell ref="O31:AD31"/>
    <mergeCell ref="BB31:BD31"/>
    <mergeCell ref="BB32:BD32"/>
    <mergeCell ref="BB33:BD33"/>
    <mergeCell ref="AF33:AV33"/>
    <mergeCell ref="AW33:AX33"/>
    <mergeCell ref="AF31:AV31"/>
    <mergeCell ref="AZ33:BA33"/>
    <mergeCell ref="AZ31:BA31"/>
    <mergeCell ref="O30:AD30"/>
    <mergeCell ref="AF30:AV30"/>
    <mergeCell ref="O32:AD32"/>
    <mergeCell ref="O33:AD33"/>
    <mergeCell ref="AF32:AV32"/>
    <mergeCell ref="B31:C31"/>
    <mergeCell ref="D31:F31"/>
    <mergeCell ref="G31:I31"/>
    <mergeCell ref="J31:N31"/>
    <mergeCell ref="J33:N33"/>
    <mergeCell ref="J29:N29"/>
    <mergeCell ref="B30:C30"/>
    <mergeCell ref="D30:F30"/>
    <mergeCell ref="G30:I30"/>
    <mergeCell ref="J30:N30"/>
    <mergeCell ref="AZ32:BA32"/>
    <mergeCell ref="AZ30:BA30"/>
    <mergeCell ref="AW31:AX31"/>
    <mergeCell ref="AW30:AX30"/>
    <mergeCell ref="AW32:AX32"/>
    <mergeCell ref="BB28:BD28"/>
    <mergeCell ref="BB29:BD29"/>
    <mergeCell ref="O28:AD28"/>
    <mergeCell ref="AF28:AV28"/>
    <mergeCell ref="AW29:AX29"/>
    <mergeCell ref="B28:C28"/>
    <mergeCell ref="D28:F28"/>
    <mergeCell ref="G28:I28"/>
    <mergeCell ref="J28:N28"/>
    <mergeCell ref="B29:C29"/>
    <mergeCell ref="BB27:BD27"/>
    <mergeCell ref="AW28:AX28"/>
    <mergeCell ref="AZ28:BA28"/>
    <mergeCell ref="D29:F29"/>
    <mergeCell ref="G29:I29"/>
    <mergeCell ref="O27:AD27"/>
    <mergeCell ref="AF27:AV27"/>
    <mergeCell ref="O29:AD29"/>
    <mergeCell ref="AF29:AV29"/>
    <mergeCell ref="AZ29:BA29"/>
    <mergeCell ref="D25:F25"/>
    <mergeCell ref="AZ26:BA26"/>
    <mergeCell ref="AW27:AX27"/>
    <mergeCell ref="O26:AD26"/>
    <mergeCell ref="AF26:AV26"/>
    <mergeCell ref="AZ27:BA27"/>
    <mergeCell ref="AF24:AV24"/>
    <mergeCell ref="AW25:AX25"/>
    <mergeCell ref="B27:C27"/>
    <mergeCell ref="D27:F27"/>
    <mergeCell ref="G27:I27"/>
    <mergeCell ref="B26:C26"/>
    <mergeCell ref="D26:F26"/>
    <mergeCell ref="G26:I26"/>
    <mergeCell ref="AW26:AX26"/>
    <mergeCell ref="B25:C25"/>
    <mergeCell ref="J26:N26"/>
    <mergeCell ref="J27:N27"/>
    <mergeCell ref="O25:AD25"/>
    <mergeCell ref="AF25:AV25"/>
    <mergeCell ref="G25:I25"/>
    <mergeCell ref="J25:N25"/>
    <mergeCell ref="AZ25:BA25"/>
    <mergeCell ref="BB25:BD25"/>
    <mergeCell ref="BB23:BD23"/>
    <mergeCell ref="BF23:BH23"/>
    <mergeCell ref="BB24:BD24"/>
    <mergeCell ref="B24:C24"/>
    <mergeCell ref="D24:F24"/>
    <mergeCell ref="G24:I24"/>
    <mergeCell ref="J24:N24"/>
    <mergeCell ref="O24:AD24"/>
    <mergeCell ref="AE18:AF18"/>
    <mergeCell ref="AG18:BC18"/>
    <mergeCell ref="AW24:AX24"/>
    <mergeCell ref="AZ24:BA24"/>
    <mergeCell ref="O23:AV23"/>
    <mergeCell ref="AW23:BA23"/>
    <mergeCell ref="D19:Z19"/>
    <mergeCell ref="AE19:AF19"/>
    <mergeCell ref="AG19:BC19"/>
    <mergeCell ref="D23:F23"/>
    <mergeCell ref="B17:C17"/>
    <mergeCell ref="D17:Z17"/>
    <mergeCell ref="AE17:AF17"/>
    <mergeCell ref="AG17:BC17"/>
    <mergeCell ref="G23:I23"/>
    <mergeCell ref="J23:N23"/>
    <mergeCell ref="B18:C18"/>
    <mergeCell ref="D18:Z18"/>
    <mergeCell ref="B19:C19"/>
    <mergeCell ref="B23:C23"/>
    <mergeCell ref="BI13:BO14"/>
    <mergeCell ref="BQ13:BW14"/>
    <mergeCell ref="A2:AP2"/>
    <mergeCell ref="A3:AP3"/>
    <mergeCell ref="A4:AP4"/>
    <mergeCell ref="M6:T6"/>
    <mergeCell ref="Y6:AF6"/>
    <mergeCell ref="B8:AM8"/>
    <mergeCell ref="X10:AB10"/>
    <mergeCell ref="AL10:AP10"/>
    <mergeCell ref="H10:L10"/>
    <mergeCell ref="U10:V10"/>
    <mergeCell ref="AE16:AF16"/>
    <mergeCell ref="AG16:BC16"/>
    <mergeCell ref="B15:Z15"/>
    <mergeCell ref="AE15:BC15"/>
    <mergeCell ref="B16:C16"/>
    <mergeCell ref="D16:Z16"/>
  </mergeCells>
  <printOptions/>
  <pageMargins left="0.2" right="0.17" top="0.4" bottom="0.32" header="0.3" footer="0.16"/>
  <pageSetup fitToHeight="2" horizontalDpi="600" verticalDpi="600" orientation="portrait" paperSize="9" scale="91" r:id="rId2"/>
  <rowBreaks count="1" manualBreakCount="1">
    <brk id="47" max="5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Henning</dc:creator>
  <cp:keywords/>
  <dc:description/>
  <cp:lastModifiedBy>Matthias Henning</cp:lastModifiedBy>
  <cp:lastPrinted>2013-06-11T06:17:15Z</cp:lastPrinted>
  <dcterms:created xsi:type="dcterms:W3CDTF">2002-01-17T23:58:40Z</dcterms:created>
  <dcterms:modified xsi:type="dcterms:W3CDTF">2013-06-11T21:21:48Z</dcterms:modified>
  <cp:category/>
  <cp:version/>
  <cp:contentType/>
  <cp:contentStatus/>
</cp:coreProperties>
</file>